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358\CR 43\2016\"/>
    </mc:Choice>
  </mc:AlternateContent>
  <bookViews>
    <workbookView xWindow="240" yWindow="90" windowWidth="9135" windowHeight="4965" tabRatio="736" activeTab="4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21" i="4677" l="1"/>
  <c r="X21" i="4677"/>
  <c r="W21" i="4677"/>
  <c r="V21" i="4677"/>
  <c r="W22" i="4684"/>
  <c r="X22" i="4684"/>
  <c r="Y22" i="4684"/>
  <c r="V22" i="4684"/>
  <c r="P64" i="4677"/>
  <c r="Q64" i="4677"/>
  <c r="R64" i="4677"/>
  <c r="S64" i="4677"/>
  <c r="P65" i="4677"/>
  <c r="Q65" i="4677"/>
  <c r="R65" i="4677"/>
  <c r="S65" i="4677"/>
  <c r="P66" i="4677"/>
  <c r="Q66" i="4677"/>
  <c r="R66" i="4677"/>
  <c r="S66" i="4677"/>
  <c r="P67" i="4677"/>
  <c r="Q67" i="4677"/>
  <c r="R67" i="4677"/>
  <c r="S67" i="4677"/>
  <c r="P68" i="4677"/>
  <c r="Q68" i="4677"/>
  <c r="R68" i="4677"/>
  <c r="S68" i="4677"/>
  <c r="P69" i="4677"/>
  <c r="Q69" i="4677"/>
  <c r="R69" i="4677"/>
  <c r="S69" i="4677"/>
  <c r="P70" i="4677"/>
  <c r="Q70" i="4677"/>
  <c r="R70" i="4677"/>
  <c r="S70" i="4677"/>
  <c r="P71" i="4677"/>
  <c r="Q71" i="4677"/>
  <c r="R71" i="4677"/>
  <c r="S71" i="4677"/>
  <c r="P72" i="4677"/>
  <c r="Q72" i="4677"/>
  <c r="R72" i="4677"/>
  <c r="S72" i="4677"/>
  <c r="P73" i="4677"/>
  <c r="Q73" i="4677"/>
  <c r="R73" i="4677"/>
  <c r="S73" i="4677"/>
  <c r="P74" i="4677"/>
  <c r="Q74" i="4677"/>
  <c r="R74" i="4677"/>
  <c r="S74" i="4677"/>
  <c r="Q63" i="4677"/>
  <c r="R63" i="4677"/>
  <c r="S63" i="4677"/>
  <c r="P63" i="4677"/>
  <c r="I64" i="4677"/>
  <c r="J64" i="4677"/>
  <c r="K64" i="4677"/>
  <c r="L64" i="4677"/>
  <c r="I65" i="4677"/>
  <c r="J65" i="4677"/>
  <c r="K65" i="4677"/>
  <c r="L65" i="4677"/>
  <c r="I66" i="4677"/>
  <c r="J66" i="4677"/>
  <c r="K66" i="4677"/>
  <c r="L66" i="4677"/>
  <c r="I67" i="4677"/>
  <c r="J67" i="4677"/>
  <c r="K67" i="4677"/>
  <c r="L67" i="4677"/>
  <c r="I68" i="4677"/>
  <c r="J68" i="4677"/>
  <c r="K68" i="4677"/>
  <c r="L68" i="4677"/>
  <c r="I69" i="4677"/>
  <c r="J69" i="4677"/>
  <c r="K69" i="4677"/>
  <c r="L69" i="4677"/>
  <c r="I70" i="4677"/>
  <c r="J70" i="4677"/>
  <c r="K70" i="4677"/>
  <c r="L70" i="4677"/>
  <c r="I71" i="4677"/>
  <c r="J71" i="4677"/>
  <c r="K71" i="4677"/>
  <c r="L71" i="4677"/>
  <c r="I72" i="4677"/>
  <c r="J72" i="4677"/>
  <c r="K72" i="4677"/>
  <c r="L72" i="4677"/>
  <c r="I73" i="4677"/>
  <c r="J73" i="4677"/>
  <c r="K73" i="4677"/>
  <c r="L73" i="4677"/>
  <c r="I74" i="4677"/>
  <c r="J74" i="4677"/>
  <c r="K74" i="4677"/>
  <c r="L74" i="4677"/>
  <c r="I75" i="4677"/>
  <c r="J75" i="4677"/>
  <c r="K75" i="4677"/>
  <c r="L75" i="4677"/>
  <c r="J63" i="4677"/>
  <c r="K63" i="4677"/>
  <c r="L63" i="4677"/>
  <c r="I63" i="4677"/>
  <c r="B64" i="4677"/>
  <c r="C64" i="4677"/>
  <c r="D64" i="4677"/>
  <c r="E64" i="4677"/>
  <c r="B65" i="4677"/>
  <c r="C65" i="4677"/>
  <c r="D65" i="4677"/>
  <c r="E65" i="4677"/>
  <c r="B66" i="4677"/>
  <c r="C66" i="4677"/>
  <c r="D66" i="4677"/>
  <c r="E66" i="4677"/>
  <c r="B67" i="4677"/>
  <c r="C67" i="4677"/>
  <c r="D67" i="4677"/>
  <c r="E67" i="4677"/>
  <c r="B68" i="4677"/>
  <c r="C68" i="4677"/>
  <c r="D68" i="4677"/>
  <c r="E68" i="4677"/>
  <c r="B69" i="4677"/>
  <c r="C69" i="4677"/>
  <c r="D69" i="4677"/>
  <c r="E69" i="4677"/>
  <c r="B70" i="4677"/>
  <c r="C70" i="4677"/>
  <c r="D70" i="4677"/>
  <c r="E70" i="4677"/>
  <c r="B71" i="4677"/>
  <c r="C71" i="4677"/>
  <c r="D71" i="4677"/>
  <c r="E71" i="4677"/>
  <c r="B72" i="4677"/>
  <c r="C72" i="4677"/>
  <c r="D72" i="4677"/>
  <c r="E72" i="4677"/>
  <c r="B73" i="4677"/>
  <c r="C73" i="4677"/>
  <c r="D73" i="4677"/>
  <c r="E73" i="4677"/>
  <c r="B74" i="4677"/>
  <c r="C74" i="4677"/>
  <c r="D74" i="4677"/>
  <c r="E74" i="4677"/>
  <c r="B75" i="4677"/>
  <c r="C75" i="4677"/>
  <c r="D75" i="4677"/>
  <c r="E75" i="4677"/>
  <c r="C63" i="4677"/>
  <c r="D63" i="4677"/>
  <c r="E63" i="4677"/>
  <c r="B63" i="4677"/>
  <c r="P64" i="4684"/>
  <c r="Q64" i="4684"/>
  <c r="R64" i="4684"/>
  <c r="S64" i="4684"/>
  <c r="P65" i="4684"/>
  <c r="Q65" i="4684"/>
  <c r="R65" i="4684"/>
  <c r="S65" i="4684"/>
  <c r="P66" i="4684"/>
  <c r="Q66" i="4684"/>
  <c r="R66" i="4684"/>
  <c r="S66" i="4684"/>
  <c r="P67" i="4684"/>
  <c r="Q67" i="4684"/>
  <c r="R67" i="4684"/>
  <c r="S67" i="4684"/>
  <c r="P68" i="4684"/>
  <c r="Q68" i="4684"/>
  <c r="R68" i="4684"/>
  <c r="S68" i="4684"/>
  <c r="P69" i="4684"/>
  <c r="Q69" i="4684"/>
  <c r="R69" i="4684"/>
  <c r="S69" i="4684"/>
  <c r="P70" i="4684"/>
  <c r="Q70" i="4684"/>
  <c r="R70" i="4684"/>
  <c r="S70" i="4684"/>
  <c r="P71" i="4684"/>
  <c r="Q71" i="4684"/>
  <c r="R71" i="4684"/>
  <c r="S71" i="4684"/>
  <c r="P72" i="4684"/>
  <c r="Q72" i="4684"/>
  <c r="R72" i="4684"/>
  <c r="S72" i="4684"/>
  <c r="P73" i="4684"/>
  <c r="Q73" i="4684"/>
  <c r="R73" i="4684"/>
  <c r="S73" i="4684"/>
  <c r="P74" i="4684"/>
  <c r="Q74" i="4684"/>
  <c r="R74" i="4684"/>
  <c r="S74" i="4684"/>
  <c r="Q63" i="4684"/>
  <c r="R63" i="4684"/>
  <c r="S63" i="4684"/>
  <c r="P63" i="4684"/>
  <c r="I64" i="4684"/>
  <c r="J64" i="4684"/>
  <c r="K64" i="4684"/>
  <c r="L64" i="4684"/>
  <c r="I65" i="4684"/>
  <c r="J65" i="4684"/>
  <c r="K65" i="4684"/>
  <c r="L65" i="4684"/>
  <c r="I66" i="4684"/>
  <c r="J66" i="4684"/>
  <c r="K66" i="4684"/>
  <c r="L66" i="4684"/>
  <c r="I67" i="4684"/>
  <c r="J67" i="4684"/>
  <c r="K67" i="4684"/>
  <c r="L67" i="4684"/>
  <c r="I68" i="4684"/>
  <c r="J68" i="4684"/>
  <c r="K68" i="4684"/>
  <c r="L68" i="4684"/>
  <c r="I69" i="4684"/>
  <c r="J69" i="4684"/>
  <c r="K69" i="4684"/>
  <c r="L69" i="4684"/>
  <c r="I70" i="4684"/>
  <c r="J70" i="4684"/>
  <c r="K70" i="4684"/>
  <c r="L70" i="4684"/>
  <c r="I71" i="4684"/>
  <c r="J71" i="4684"/>
  <c r="K71" i="4684"/>
  <c r="L71" i="4684"/>
  <c r="I72" i="4684"/>
  <c r="J72" i="4684"/>
  <c r="K72" i="4684"/>
  <c r="L72" i="4684"/>
  <c r="I73" i="4684"/>
  <c r="J73" i="4684"/>
  <c r="K73" i="4684"/>
  <c r="L73" i="4684"/>
  <c r="I74" i="4684"/>
  <c r="J74" i="4684"/>
  <c r="K74" i="4684"/>
  <c r="L74" i="4684"/>
  <c r="I75" i="4684"/>
  <c r="J75" i="4684"/>
  <c r="K75" i="4684"/>
  <c r="L75" i="4684"/>
  <c r="J63" i="4684"/>
  <c r="K63" i="4684"/>
  <c r="L63" i="4684"/>
  <c r="I63" i="4684"/>
  <c r="B64" i="4684"/>
  <c r="C64" i="4684"/>
  <c r="D64" i="4684"/>
  <c r="E64" i="4684"/>
  <c r="B65" i="4684"/>
  <c r="C65" i="4684"/>
  <c r="D65" i="4684"/>
  <c r="E65" i="4684"/>
  <c r="B66" i="4684"/>
  <c r="C66" i="4684"/>
  <c r="D66" i="4684"/>
  <c r="E66" i="4684"/>
  <c r="B67" i="4684"/>
  <c r="C67" i="4684"/>
  <c r="D67" i="4684"/>
  <c r="E67" i="4684"/>
  <c r="B68" i="4684"/>
  <c r="C68" i="4684"/>
  <c r="D68" i="4684"/>
  <c r="E68" i="4684"/>
  <c r="B69" i="4684"/>
  <c r="C69" i="4684"/>
  <c r="D69" i="4684"/>
  <c r="E69" i="4684"/>
  <c r="B70" i="4684"/>
  <c r="C70" i="4684"/>
  <c r="D70" i="4684"/>
  <c r="E70" i="4684"/>
  <c r="B71" i="4684"/>
  <c r="C71" i="4684"/>
  <c r="D71" i="4684"/>
  <c r="E71" i="4684"/>
  <c r="B72" i="4684"/>
  <c r="C72" i="4684"/>
  <c r="D72" i="4684"/>
  <c r="E72" i="4684"/>
  <c r="B73" i="4684"/>
  <c r="C73" i="4684"/>
  <c r="D73" i="4684"/>
  <c r="E73" i="4684"/>
  <c r="B74" i="4684"/>
  <c r="C74" i="4684"/>
  <c r="D74" i="4684"/>
  <c r="E74" i="4684"/>
  <c r="B75" i="4684"/>
  <c r="C75" i="4684"/>
  <c r="D75" i="4684"/>
  <c r="E75" i="4684"/>
  <c r="C63" i="4684"/>
  <c r="D63" i="4684"/>
  <c r="E63" i="4684"/>
  <c r="B63" i="4684"/>
  <c r="L93" i="4677" l="1"/>
  <c r="K93" i="4677"/>
  <c r="J93" i="4677"/>
  <c r="I93" i="4677"/>
  <c r="E93" i="4677"/>
  <c r="D93" i="4677"/>
  <c r="C93" i="4677"/>
  <c r="B93" i="4677"/>
  <c r="S92" i="4677"/>
  <c r="R92" i="4677"/>
  <c r="Q92" i="4677"/>
  <c r="P92" i="4677"/>
  <c r="L92" i="4677"/>
  <c r="K92" i="4677"/>
  <c r="J92" i="4677"/>
  <c r="I92" i="4677"/>
  <c r="E92" i="4677"/>
  <c r="D92" i="4677"/>
  <c r="C92" i="4677"/>
  <c r="B92" i="4677"/>
  <c r="S91" i="4677"/>
  <c r="R91" i="4677"/>
  <c r="Q91" i="4677"/>
  <c r="P91" i="4677"/>
  <c r="L91" i="4677"/>
  <c r="K91" i="4677"/>
  <c r="J91" i="4677"/>
  <c r="I91" i="4677"/>
  <c r="E91" i="4677"/>
  <c r="D91" i="4677"/>
  <c r="C91" i="4677"/>
  <c r="B91" i="4677"/>
  <c r="S90" i="4677"/>
  <c r="R90" i="4677"/>
  <c r="Q90" i="4677"/>
  <c r="P90" i="4677"/>
  <c r="L90" i="4677"/>
  <c r="K90" i="4677"/>
  <c r="J90" i="4677"/>
  <c r="I90" i="4677"/>
  <c r="E90" i="4677"/>
  <c r="D90" i="4677"/>
  <c r="C90" i="4677"/>
  <c r="B90" i="4677"/>
  <c r="S89" i="4677"/>
  <c r="R89" i="4677"/>
  <c r="Q89" i="4677"/>
  <c r="P89" i="4677"/>
  <c r="L89" i="4677"/>
  <c r="K89" i="4677"/>
  <c r="J89" i="4677"/>
  <c r="I89" i="4677"/>
  <c r="E89" i="4677"/>
  <c r="D89" i="4677"/>
  <c r="C89" i="4677"/>
  <c r="B89" i="4677"/>
  <c r="S88" i="4677"/>
  <c r="R88" i="4677"/>
  <c r="Q88" i="4677"/>
  <c r="P88" i="4677"/>
  <c r="L88" i="4677"/>
  <c r="K88" i="4677"/>
  <c r="J88" i="4677"/>
  <c r="I88" i="4677"/>
  <c r="E88" i="4677"/>
  <c r="D88" i="4677"/>
  <c r="C88" i="4677"/>
  <c r="B88" i="4677"/>
  <c r="S87" i="4677"/>
  <c r="R87" i="4677"/>
  <c r="Q87" i="4677"/>
  <c r="P87" i="4677"/>
  <c r="L87" i="4677"/>
  <c r="K87" i="4677"/>
  <c r="J87" i="4677"/>
  <c r="I87" i="4677"/>
  <c r="E87" i="4677"/>
  <c r="D87" i="4677"/>
  <c r="C87" i="4677"/>
  <c r="B87" i="4677"/>
  <c r="S86" i="4677"/>
  <c r="R86" i="4677"/>
  <c r="Q86" i="4677"/>
  <c r="P86" i="4677"/>
  <c r="L86" i="4677"/>
  <c r="K86" i="4677"/>
  <c r="J86" i="4677"/>
  <c r="I86" i="4677"/>
  <c r="E86" i="4677"/>
  <c r="D86" i="4677"/>
  <c r="C86" i="4677"/>
  <c r="B86" i="4677"/>
  <c r="S85" i="4677"/>
  <c r="R85" i="4677"/>
  <c r="Q85" i="4677"/>
  <c r="P85" i="4677"/>
  <c r="L85" i="4677"/>
  <c r="K85" i="4677"/>
  <c r="J85" i="4677"/>
  <c r="I85" i="4677"/>
  <c r="E85" i="4677"/>
  <c r="D85" i="4677"/>
  <c r="C85" i="4677"/>
  <c r="B85" i="4677"/>
  <c r="S84" i="4677"/>
  <c r="R84" i="4677"/>
  <c r="Q84" i="4677"/>
  <c r="P84" i="4677"/>
  <c r="L84" i="4677"/>
  <c r="K84" i="4677"/>
  <c r="J84" i="4677"/>
  <c r="I84" i="4677"/>
  <c r="E84" i="4677"/>
  <c r="D84" i="4677"/>
  <c r="C84" i="4677"/>
  <c r="B84" i="4677"/>
  <c r="S83" i="4677"/>
  <c r="R83" i="4677"/>
  <c r="Q83" i="4677"/>
  <c r="P83" i="4677"/>
  <c r="L83" i="4677"/>
  <c r="K83" i="4677"/>
  <c r="J83" i="4677"/>
  <c r="I83" i="4677"/>
  <c r="E83" i="4677"/>
  <c r="D83" i="4677"/>
  <c r="C83" i="4677"/>
  <c r="B83" i="4677"/>
  <c r="S82" i="4677"/>
  <c r="R82" i="4677"/>
  <c r="Q82" i="4677"/>
  <c r="P82" i="4677"/>
  <c r="L82" i="4677"/>
  <c r="K82" i="4677"/>
  <c r="J82" i="4677"/>
  <c r="I82" i="4677"/>
  <c r="E82" i="4677"/>
  <c r="D82" i="4677"/>
  <c r="C82" i="4677"/>
  <c r="B82" i="4677"/>
  <c r="S81" i="4677"/>
  <c r="R81" i="4677"/>
  <c r="Q81" i="4677"/>
  <c r="P81" i="4677"/>
  <c r="L81" i="4677"/>
  <c r="K81" i="4677"/>
  <c r="J81" i="4677"/>
  <c r="I81" i="4677"/>
  <c r="E81" i="4677"/>
  <c r="D81" i="4677"/>
  <c r="C81" i="4677"/>
  <c r="B81" i="4677"/>
  <c r="L93" i="4684"/>
  <c r="K93" i="4684"/>
  <c r="J93" i="4684"/>
  <c r="I93" i="4684"/>
  <c r="E93" i="4684"/>
  <c r="D93" i="4684"/>
  <c r="C93" i="4684"/>
  <c r="B93" i="4684"/>
  <c r="S92" i="4684"/>
  <c r="R92" i="4684"/>
  <c r="Q92" i="4684"/>
  <c r="P92" i="4684"/>
  <c r="L92" i="4684"/>
  <c r="K92" i="4684"/>
  <c r="J92" i="4684"/>
  <c r="I92" i="4684"/>
  <c r="E92" i="4684"/>
  <c r="D92" i="4684"/>
  <c r="C92" i="4684"/>
  <c r="B92" i="4684"/>
  <c r="S91" i="4684"/>
  <c r="R91" i="4684"/>
  <c r="Q91" i="4684"/>
  <c r="P91" i="4684"/>
  <c r="L91" i="4684"/>
  <c r="K91" i="4684"/>
  <c r="J91" i="4684"/>
  <c r="I91" i="4684"/>
  <c r="E91" i="4684"/>
  <c r="D91" i="4684"/>
  <c r="C91" i="4684"/>
  <c r="B91" i="4684"/>
  <c r="S90" i="4684"/>
  <c r="R90" i="4684"/>
  <c r="Q90" i="4684"/>
  <c r="P90" i="4684"/>
  <c r="L90" i="4684"/>
  <c r="K90" i="4684"/>
  <c r="J90" i="4684"/>
  <c r="I90" i="4684"/>
  <c r="E90" i="4684"/>
  <c r="D90" i="4684"/>
  <c r="C90" i="4684"/>
  <c r="B90" i="4684"/>
  <c r="S89" i="4684"/>
  <c r="R89" i="4684"/>
  <c r="Q89" i="4684"/>
  <c r="P89" i="4684"/>
  <c r="L89" i="4684"/>
  <c r="K89" i="4684"/>
  <c r="J89" i="4684"/>
  <c r="I89" i="4684"/>
  <c r="E89" i="4684"/>
  <c r="D89" i="4684"/>
  <c r="C89" i="4684"/>
  <c r="B89" i="4684"/>
  <c r="S88" i="4684"/>
  <c r="R88" i="4684"/>
  <c r="Q88" i="4684"/>
  <c r="P88" i="4684"/>
  <c r="L88" i="4684"/>
  <c r="K88" i="4684"/>
  <c r="J88" i="4684"/>
  <c r="I88" i="4684"/>
  <c r="E88" i="4684"/>
  <c r="D88" i="4684"/>
  <c r="C88" i="4684"/>
  <c r="B88" i="4684"/>
  <c r="S87" i="4684"/>
  <c r="R87" i="4684"/>
  <c r="Q87" i="4684"/>
  <c r="P87" i="4684"/>
  <c r="L87" i="4684"/>
  <c r="K87" i="4684"/>
  <c r="J87" i="4684"/>
  <c r="I87" i="4684"/>
  <c r="E87" i="4684"/>
  <c r="D87" i="4684"/>
  <c r="C87" i="4684"/>
  <c r="B87" i="4684"/>
  <c r="S86" i="4684"/>
  <c r="R86" i="4684"/>
  <c r="Q86" i="4684"/>
  <c r="P86" i="4684"/>
  <c r="L86" i="4684"/>
  <c r="K86" i="4684"/>
  <c r="J86" i="4684"/>
  <c r="I86" i="4684"/>
  <c r="E86" i="4684"/>
  <c r="D86" i="4684"/>
  <c r="C86" i="4684"/>
  <c r="B86" i="4684"/>
  <c r="S85" i="4684"/>
  <c r="R85" i="4684"/>
  <c r="Q85" i="4684"/>
  <c r="P85" i="4684"/>
  <c r="L85" i="4684"/>
  <c r="K85" i="4684"/>
  <c r="J85" i="4684"/>
  <c r="I85" i="4684"/>
  <c r="E85" i="4684"/>
  <c r="D85" i="4684"/>
  <c r="C85" i="4684"/>
  <c r="B85" i="4684"/>
  <c r="S84" i="4684"/>
  <c r="R84" i="4684"/>
  <c r="Q84" i="4684"/>
  <c r="P84" i="4684"/>
  <c r="L84" i="4684"/>
  <c r="K84" i="4684"/>
  <c r="J84" i="4684"/>
  <c r="I84" i="4684"/>
  <c r="E84" i="4684"/>
  <c r="D84" i="4684"/>
  <c r="C84" i="4684"/>
  <c r="B84" i="4684"/>
  <c r="S83" i="4684"/>
  <c r="R83" i="4684"/>
  <c r="Q83" i="4684"/>
  <c r="P83" i="4684"/>
  <c r="L83" i="4684"/>
  <c r="K83" i="4684"/>
  <c r="J83" i="4684"/>
  <c r="I83" i="4684"/>
  <c r="E83" i="4684"/>
  <c r="D83" i="4684"/>
  <c r="C83" i="4684"/>
  <c r="B83" i="4684"/>
  <c r="S82" i="4684"/>
  <c r="R82" i="4684"/>
  <c r="Q82" i="4684"/>
  <c r="P82" i="4684"/>
  <c r="L82" i="4684"/>
  <c r="K82" i="4684"/>
  <c r="J82" i="4684"/>
  <c r="I82" i="4684"/>
  <c r="E82" i="4684"/>
  <c r="D82" i="4684"/>
  <c r="C82" i="4684"/>
  <c r="B82" i="4684"/>
  <c r="S81" i="4684"/>
  <c r="R81" i="4684"/>
  <c r="Q81" i="4684"/>
  <c r="P81" i="4684"/>
  <c r="L81" i="4684"/>
  <c r="K81" i="4684"/>
  <c r="J81" i="4684"/>
  <c r="I81" i="4684"/>
  <c r="E81" i="4684"/>
  <c r="D81" i="4684"/>
  <c r="C81" i="4684"/>
  <c r="B81" i="4684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V21" i="4681" s="1"/>
  <c r="J21" i="4681"/>
  <c r="W21" i="4681" s="1"/>
  <c r="K21" i="4681"/>
  <c r="X21" i="4681" s="1"/>
  <c r="L21" i="4681"/>
  <c r="Y21" i="4681" s="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6" i="4689" l="1"/>
  <c r="AK20" i="4688" s="1"/>
  <c r="J20" i="4689"/>
  <c r="J25" i="4689"/>
  <c r="AF20" i="4688" s="1"/>
  <c r="J22" i="4689"/>
  <c r="P20" i="4688" s="1"/>
  <c r="J23" i="4689"/>
  <c r="U20" i="4688" s="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T17" i="468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J27" i="4689"/>
  <c r="Z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Z34" i="4688"/>
  <c r="BO22" i="4688" s="1"/>
  <c r="AH34" i="4688"/>
  <c r="BV22" i="4688" s="1"/>
  <c r="I34" i="4688"/>
  <c r="AY22" i="4688" s="1"/>
  <c r="H34" i="4688"/>
  <c r="AX22" i="4688" s="1"/>
  <c r="U23" i="4684"/>
  <c r="W34" i="4688"/>
  <c r="BL22" i="4688" s="1"/>
  <c r="R34" i="4688"/>
  <c r="BG22" i="4688" s="1"/>
  <c r="AI34" i="4688"/>
  <c r="BW22" i="4688" s="1"/>
  <c r="V34" i="4688"/>
  <c r="BK22" i="4688" s="1"/>
  <c r="S34" i="4688"/>
  <c r="BH22" i="4688" s="1"/>
  <c r="AA34" i="4688"/>
  <c r="BP22" i="4688" s="1"/>
  <c r="AL34" i="4688"/>
  <c r="BZ22" i="4688" s="1"/>
  <c r="AM34" i="4688"/>
  <c r="CA22" i="4688" s="1"/>
  <c r="E34" i="4688"/>
  <c r="AU22" i="4688" s="1"/>
  <c r="AO34" i="4688"/>
  <c r="CC22" i="4688" s="1"/>
  <c r="AJ34" i="4688"/>
  <c r="B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26" i="4688" l="1"/>
  <c r="AF26" i="4688"/>
  <c r="AO26" i="4688"/>
  <c r="U26" i="4688"/>
  <c r="Z26" i="4688"/>
  <c r="P26" i="4688"/>
  <c r="AO21" i="4688"/>
  <c r="AK21" i="4688"/>
  <c r="AF21" i="4688"/>
  <c r="Z16" i="4688"/>
  <c r="P16" i="4688"/>
  <c r="U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G26" i="4688"/>
  <c r="D26" i="4688"/>
  <c r="J26" i="4688"/>
  <c r="N23" i="4681"/>
  <c r="U23" i="4681"/>
  <c r="G23" i="4681"/>
</calcChain>
</file>

<file path=xl/sharedStrings.xml><?xml version="1.0" encoding="utf-8"?>
<sst xmlns="http://schemas.openxmlformats.org/spreadsheetml/2006/main" count="609" uniqueCount="156">
  <si>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</si>
  <si>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</si>
  <si>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</si>
  <si>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</si>
  <si>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</si>
  <si>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</si>
  <si>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</si>
  <si>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</si>
  <si>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</si>
  <si>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</si>
  <si>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</si>
  <si>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</si>
  <si>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</si>
  <si>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</si>
  <si>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</si>
  <si>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</si>
  <si>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</si>
  <si>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</si>
  <si>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</si>
  <si>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</si>
  <si>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</si>
  <si>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</si>
  <si>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</si>
  <si>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</si>
  <si>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</si>
  <si>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</si>
  <si>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</si>
  <si>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</si>
  <si>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</si>
  <si>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</si>
  <si>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</si>
  <si>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</si>
  <si>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</si>
  <si>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</si>
  <si>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</si>
  <si>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</si>
  <si>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</si>
  <si>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</si>
  <si>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</si>
  <si>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</si>
  <si>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</si>
  <si>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</si>
  <si>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</si>
  <si>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</si>
  <si>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</si>
  <si>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</si>
  <si>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</si>
  <si>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</si>
  <si>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</si>
  <si>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</si>
  <si>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</si>
  <si>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</si>
  <si>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</si>
  <si>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</si>
  <si>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</si>
  <si>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</si>
  <si>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</si>
  <si>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</si>
  <si>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</si>
  <si>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</si>
  <si>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</si>
  <si>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</si>
  <si>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</si>
  <si>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</si>
  <si>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</si>
  <si>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</si>
  <si>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</si>
  <si>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</si>
  <si>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</si>
  <si>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</si>
  <si>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</si>
  <si>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</si>
  <si>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</si>
  <si>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</si>
  <si>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</si>
  <si>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</si>
  <si>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</si>
  <si>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</si>
  <si>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</si>
  <si>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</si>
  <si>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</si>
  <si>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</si>
  <si>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</si>
  <si>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</si>
  <si>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</si>
  <si>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</si>
  <si>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</si>
  <si>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</si>
  <si>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</si>
  <si>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</si>
  <si>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</si>
  <si>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</si>
  <si>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</si>
  <si>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</si>
  <si>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</si>
  <si>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</si>
  <si>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</si>
  <si>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</si>
  <si>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</si>
  <si>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</si>
  <si>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</si>
  <si>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</si>
  <si>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</si>
  <si>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</si>
  <si>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</si>
  <si>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</si>
  <si>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</si>
  <si>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</si>
  <si>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</si>
  <si>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</si>
  <si>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</si>
  <si>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</si>
  <si>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</si>
  <si>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</si>
  <si>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</si>
  <si>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</si>
  <si>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</si>
  <si>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</si>
  <si>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</si>
  <si>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</si>
  <si>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</si>
  <si>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</si>
  <si>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</si>
  <si>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</si>
  <si>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</si>
  <si>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</si>
  <si>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</si>
  <si>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</si>
  <si>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</si>
  <si>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</si>
  <si>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</si>
  <si>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</si>
  <si>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</si>
  <si>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</si>
  <si>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</si>
  <si>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</si>
  <si>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</si>
  <si>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</si>
  <si>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</si>
  <si>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</si>
  <si>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</si>
  <si>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</si>
  <si>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</si>
  <si>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</si>
  <si>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</si>
  <si>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</si>
  <si>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</si>
  <si>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74 X CARRERA 43</t>
  </si>
  <si>
    <t>G2 IZ</t>
  </si>
  <si>
    <t>G2 DI</t>
  </si>
  <si>
    <t>G4 DI</t>
  </si>
  <si>
    <t>G4 DE</t>
  </si>
  <si>
    <t>IVAN FONSECA</t>
  </si>
  <si>
    <t xml:space="preserve">VOL MAX </t>
  </si>
  <si>
    <t>GEOVANNIS GONZALEZ</t>
  </si>
  <si>
    <t xml:space="preserve">ADOLFREDO FLOREZ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</si>
</sst>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Alignment="1" applyProtection="1">
      <alignment horizontal="center" vertic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 applyProtection="1">
      <alignment horizontal="center"/>
    </xf>
    <xf numFmtId="1" fontId="18" fillId="0" borderId="0" xfId="0" applyNumberFormat="1" applyFont="1" applyAlignment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2" fillId="0" borderId="19" xfId="0" applyNumberFormat="1" applyFont="1" applyBorder="1" applyAlignment="1" applyProtection="1">
      <alignment horizontal="center" vertical="center"/>
    </xf>
    <xf numFmtId="20" fontId="7" fillId="0" borderId="11" xfId="0" applyNumberFormat="1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/>
    </xf>
    <xf numFmtId="1" fontId="2" fillId="0" borderId="11" xfId="0" applyNumberFormat="1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306</c:v>
                </c:pt>
                <c:pt idx="1">
                  <c:v>316.5</c:v>
                </c:pt>
                <c:pt idx="2">
                  <c:v>234.5</c:v>
                </c:pt>
                <c:pt idx="3">
                  <c:v>244.5</c:v>
                </c:pt>
                <c:pt idx="4">
                  <c:v>235</c:v>
                </c:pt>
                <c:pt idx="5">
                  <c:v>215</c:v>
                </c:pt>
                <c:pt idx="6">
                  <c:v>206</c:v>
                </c:pt>
                <c:pt idx="7">
                  <c:v>303</c:v>
                </c:pt>
                <c:pt idx="8">
                  <c:v>235.5</c:v>
                </c:pt>
                <c:pt idx="9">
                  <c:v>236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319064"/>
        <c:axId val="191604456"/>
      </c:barChart>
      <c:catAx>
        <c:axId val="192319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604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604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319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1101.5</c:v>
                </c:pt>
                <c:pt idx="4">
                  <c:v>1030.5</c:v>
                </c:pt>
                <c:pt idx="5">
                  <c:v>929</c:v>
                </c:pt>
                <c:pt idx="6">
                  <c:v>900.5</c:v>
                </c:pt>
                <c:pt idx="7">
                  <c:v>959</c:v>
                </c:pt>
                <c:pt idx="8">
                  <c:v>959.5</c:v>
                </c:pt>
                <c:pt idx="9">
                  <c:v>980.5</c:v>
                </c:pt>
                <c:pt idx="13">
                  <c:v>908.5</c:v>
                </c:pt>
                <c:pt idx="14">
                  <c:v>924.5</c:v>
                </c:pt>
                <c:pt idx="15">
                  <c:v>931.5</c:v>
                </c:pt>
                <c:pt idx="16">
                  <c:v>933</c:v>
                </c:pt>
                <c:pt idx="17">
                  <c:v>919.5</c:v>
                </c:pt>
                <c:pt idx="18">
                  <c:v>880</c:v>
                </c:pt>
                <c:pt idx="19">
                  <c:v>832</c:v>
                </c:pt>
                <c:pt idx="20">
                  <c:v>799</c:v>
                </c:pt>
                <c:pt idx="21">
                  <c:v>779.5</c:v>
                </c:pt>
                <c:pt idx="22">
                  <c:v>785.5</c:v>
                </c:pt>
                <c:pt idx="23">
                  <c:v>816.5</c:v>
                </c:pt>
                <c:pt idx="24">
                  <c:v>892</c:v>
                </c:pt>
                <c:pt idx="25">
                  <c:v>935</c:v>
                </c:pt>
                <c:pt idx="29">
                  <c:v>931.5</c:v>
                </c:pt>
                <c:pt idx="30">
                  <c:v>926</c:v>
                </c:pt>
                <c:pt idx="31">
                  <c:v>915.5</c:v>
                </c:pt>
                <c:pt idx="32">
                  <c:v>909.5</c:v>
                </c:pt>
                <c:pt idx="33">
                  <c:v>889</c:v>
                </c:pt>
                <c:pt idx="34">
                  <c:v>872.5</c:v>
                </c:pt>
                <c:pt idx="35">
                  <c:v>885</c:v>
                </c:pt>
                <c:pt idx="36">
                  <c:v>906</c:v>
                </c:pt>
                <c:pt idx="37">
                  <c:v>875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2166</c:v>
                </c:pt>
                <c:pt idx="4">
                  <c:v>1931.5</c:v>
                </c:pt>
                <c:pt idx="5">
                  <c:v>1693.5</c:v>
                </c:pt>
                <c:pt idx="6">
                  <c:v>1598</c:v>
                </c:pt>
                <c:pt idx="7">
                  <c:v>1626</c:v>
                </c:pt>
                <c:pt idx="8">
                  <c:v>1796.5</c:v>
                </c:pt>
                <c:pt idx="9">
                  <c:v>1954</c:v>
                </c:pt>
                <c:pt idx="13">
                  <c:v>1585.5</c:v>
                </c:pt>
                <c:pt idx="14">
                  <c:v>1596</c:v>
                </c:pt>
                <c:pt idx="15">
                  <c:v>1615.5</c:v>
                </c:pt>
                <c:pt idx="16">
                  <c:v>1649</c:v>
                </c:pt>
                <c:pt idx="17">
                  <c:v>1697.5</c:v>
                </c:pt>
                <c:pt idx="18">
                  <c:v>1739</c:v>
                </c:pt>
                <c:pt idx="19">
                  <c:v>1760</c:v>
                </c:pt>
                <c:pt idx="20">
                  <c:v>1792</c:v>
                </c:pt>
                <c:pt idx="21">
                  <c:v>1833</c:v>
                </c:pt>
                <c:pt idx="22">
                  <c:v>1888</c:v>
                </c:pt>
                <c:pt idx="23">
                  <c:v>1901</c:v>
                </c:pt>
                <c:pt idx="24">
                  <c:v>1939</c:v>
                </c:pt>
                <c:pt idx="25">
                  <c:v>1951</c:v>
                </c:pt>
                <c:pt idx="29">
                  <c:v>1775.5</c:v>
                </c:pt>
                <c:pt idx="30">
                  <c:v>1813.5</c:v>
                </c:pt>
                <c:pt idx="31">
                  <c:v>1785</c:v>
                </c:pt>
                <c:pt idx="32">
                  <c:v>1788.5</c:v>
                </c:pt>
                <c:pt idx="33">
                  <c:v>1789</c:v>
                </c:pt>
                <c:pt idx="34">
                  <c:v>1754.5</c:v>
                </c:pt>
                <c:pt idx="35">
                  <c:v>1742.5</c:v>
                </c:pt>
                <c:pt idx="36">
                  <c:v>1715.5</c:v>
                </c:pt>
                <c:pt idx="37">
                  <c:v>1683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3267.5</c:v>
                </c:pt>
                <c:pt idx="4">
                  <c:v>2962</c:v>
                </c:pt>
                <c:pt idx="5">
                  <c:v>2622.5</c:v>
                </c:pt>
                <c:pt idx="6">
                  <c:v>2498.5</c:v>
                </c:pt>
                <c:pt idx="7">
                  <c:v>2585</c:v>
                </c:pt>
                <c:pt idx="8">
                  <c:v>2756</c:v>
                </c:pt>
                <c:pt idx="9">
                  <c:v>2934.5</c:v>
                </c:pt>
                <c:pt idx="13">
                  <c:v>2494</c:v>
                </c:pt>
                <c:pt idx="14">
                  <c:v>2520.5</c:v>
                </c:pt>
                <c:pt idx="15">
                  <c:v>2547</c:v>
                </c:pt>
                <c:pt idx="16">
                  <c:v>2582</c:v>
                </c:pt>
                <c:pt idx="17">
                  <c:v>2617</c:v>
                </c:pt>
                <c:pt idx="18">
                  <c:v>2619</c:v>
                </c:pt>
                <c:pt idx="19">
                  <c:v>2592</c:v>
                </c:pt>
                <c:pt idx="20">
                  <c:v>2591</c:v>
                </c:pt>
                <c:pt idx="21">
                  <c:v>2612.5</c:v>
                </c:pt>
                <c:pt idx="22">
                  <c:v>2673.5</c:v>
                </c:pt>
                <c:pt idx="23">
                  <c:v>2717.5</c:v>
                </c:pt>
                <c:pt idx="24">
                  <c:v>2831</c:v>
                </c:pt>
                <c:pt idx="25">
                  <c:v>2886</c:v>
                </c:pt>
                <c:pt idx="29">
                  <c:v>2707</c:v>
                </c:pt>
                <c:pt idx="30">
                  <c:v>2739.5</c:v>
                </c:pt>
                <c:pt idx="31">
                  <c:v>2700.5</c:v>
                </c:pt>
                <c:pt idx="32">
                  <c:v>2698</c:v>
                </c:pt>
                <c:pt idx="33">
                  <c:v>2678</c:v>
                </c:pt>
                <c:pt idx="34">
                  <c:v>2627</c:v>
                </c:pt>
                <c:pt idx="35">
                  <c:v>2627.5</c:v>
                </c:pt>
                <c:pt idx="36">
                  <c:v>2621.5</c:v>
                </c:pt>
                <c:pt idx="37">
                  <c:v>2558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691392"/>
        <c:axId val="192691784"/>
      </c:lineChart>
      <c:catAx>
        <c:axId val="19269139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2691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6917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26913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221.5</c:v>
                </c:pt>
                <c:pt idx="1">
                  <c:v>237.5</c:v>
                </c:pt>
                <c:pt idx="2">
                  <c:v>220.5</c:v>
                </c:pt>
                <c:pt idx="3">
                  <c:v>252</c:v>
                </c:pt>
                <c:pt idx="4">
                  <c:v>216</c:v>
                </c:pt>
                <c:pt idx="5">
                  <c:v>227</c:v>
                </c:pt>
                <c:pt idx="6">
                  <c:v>214.5</c:v>
                </c:pt>
                <c:pt idx="7">
                  <c:v>231.5</c:v>
                </c:pt>
                <c:pt idx="8">
                  <c:v>199.5</c:v>
                </c:pt>
                <c:pt idx="9">
                  <c:v>239.5</c:v>
                </c:pt>
                <c:pt idx="10">
                  <c:v>235.5</c:v>
                </c:pt>
                <c:pt idx="11">
                  <c:v>200.5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673720"/>
        <c:axId val="191629520"/>
      </c:barChart>
      <c:catAx>
        <c:axId val="191673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62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629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673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7"/>
          <c:w val="0.927695024523999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230</c:v>
                </c:pt>
                <c:pt idx="1">
                  <c:v>238.5</c:v>
                </c:pt>
                <c:pt idx="2">
                  <c:v>215</c:v>
                </c:pt>
                <c:pt idx="3">
                  <c:v>225</c:v>
                </c:pt>
                <c:pt idx="4">
                  <c:v>246</c:v>
                </c:pt>
                <c:pt idx="5">
                  <c:v>245.5</c:v>
                </c:pt>
                <c:pt idx="6">
                  <c:v>216.5</c:v>
                </c:pt>
                <c:pt idx="7">
                  <c:v>211.5</c:v>
                </c:pt>
                <c:pt idx="8">
                  <c:v>206.5</c:v>
                </c:pt>
                <c:pt idx="9">
                  <c:v>197.5</c:v>
                </c:pt>
                <c:pt idx="10">
                  <c:v>183.5</c:v>
                </c:pt>
                <c:pt idx="11">
                  <c:v>192</c:v>
                </c:pt>
                <c:pt idx="12">
                  <c:v>212.5</c:v>
                </c:pt>
                <c:pt idx="13">
                  <c:v>228.5</c:v>
                </c:pt>
                <c:pt idx="14">
                  <c:v>259</c:v>
                </c:pt>
                <c:pt idx="15">
                  <c:v>235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686440"/>
        <c:axId val="191689648"/>
      </c:barChart>
      <c:catAx>
        <c:axId val="191686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68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689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1686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541.5</c:v>
                </c:pt>
                <c:pt idx="1">
                  <c:v>563.5</c:v>
                </c:pt>
                <c:pt idx="2">
                  <c:v>546.5</c:v>
                </c:pt>
                <c:pt idx="3">
                  <c:v>514.5</c:v>
                </c:pt>
                <c:pt idx="4">
                  <c:v>307</c:v>
                </c:pt>
                <c:pt idx="5">
                  <c:v>325.5</c:v>
                </c:pt>
                <c:pt idx="6">
                  <c:v>451</c:v>
                </c:pt>
                <c:pt idx="7">
                  <c:v>542.5</c:v>
                </c:pt>
                <c:pt idx="8">
                  <c:v>477.5</c:v>
                </c:pt>
                <c:pt idx="9">
                  <c:v>483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346096"/>
        <c:axId val="192439176"/>
      </c:barChart>
      <c:catAx>
        <c:axId val="19234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439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439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34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441.5</c:v>
                </c:pt>
                <c:pt idx="1">
                  <c:v>482</c:v>
                </c:pt>
                <c:pt idx="2">
                  <c:v>422.5</c:v>
                </c:pt>
                <c:pt idx="3">
                  <c:v>429.5</c:v>
                </c:pt>
                <c:pt idx="4">
                  <c:v>479.5</c:v>
                </c:pt>
                <c:pt idx="5">
                  <c:v>453.5</c:v>
                </c:pt>
                <c:pt idx="6">
                  <c:v>426</c:v>
                </c:pt>
                <c:pt idx="7">
                  <c:v>430</c:v>
                </c:pt>
                <c:pt idx="8">
                  <c:v>445</c:v>
                </c:pt>
                <c:pt idx="9">
                  <c:v>441.5</c:v>
                </c:pt>
                <c:pt idx="10">
                  <c:v>399</c:v>
                </c:pt>
                <c:pt idx="11">
                  <c:v>397.5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579000"/>
        <c:axId val="192577664"/>
      </c:barChart>
      <c:catAx>
        <c:axId val="192579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57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577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579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3E-2"/>
          <c:y val="0.21153978578091182"/>
          <c:w val="0.92653184328741933"/>
          <c:h val="0.500003130027603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399</c:v>
                </c:pt>
                <c:pt idx="1">
                  <c:v>410.5</c:v>
                </c:pt>
                <c:pt idx="2">
                  <c:v>388.5</c:v>
                </c:pt>
                <c:pt idx="3">
                  <c:v>387.5</c:v>
                </c:pt>
                <c:pt idx="4">
                  <c:v>409.5</c:v>
                </c:pt>
                <c:pt idx="5">
                  <c:v>430</c:v>
                </c:pt>
                <c:pt idx="6">
                  <c:v>422</c:v>
                </c:pt>
                <c:pt idx="7">
                  <c:v>436</c:v>
                </c:pt>
                <c:pt idx="8">
                  <c:v>451</c:v>
                </c:pt>
                <c:pt idx="9">
                  <c:v>451</c:v>
                </c:pt>
                <c:pt idx="10">
                  <c:v>454</c:v>
                </c:pt>
                <c:pt idx="11">
                  <c:v>477</c:v>
                </c:pt>
                <c:pt idx="12">
                  <c:v>506</c:v>
                </c:pt>
                <c:pt idx="13">
                  <c:v>464</c:v>
                </c:pt>
                <c:pt idx="14">
                  <c:v>492</c:v>
                </c:pt>
                <c:pt idx="15">
                  <c:v>489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006448"/>
        <c:axId val="192689040"/>
      </c:barChart>
      <c:catAx>
        <c:axId val="19000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68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689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06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21E-2"/>
          <c:y val="0.22875963005278591"/>
          <c:w val="0.908471157348180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847.5</c:v>
                </c:pt>
                <c:pt idx="1">
                  <c:v>880</c:v>
                </c:pt>
                <c:pt idx="2">
                  <c:v>781</c:v>
                </c:pt>
                <c:pt idx="3">
                  <c:v>759</c:v>
                </c:pt>
                <c:pt idx="4">
                  <c:v>542</c:v>
                </c:pt>
                <c:pt idx="5">
                  <c:v>540.5</c:v>
                </c:pt>
                <c:pt idx="6">
                  <c:v>657</c:v>
                </c:pt>
                <c:pt idx="7">
                  <c:v>845.5</c:v>
                </c:pt>
                <c:pt idx="8">
                  <c:v>713</c:v>
                </c:pt>
                <c:pt idx="9">
                  <c:v>719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005664"/>
        <c:axId val="190005272"/>
      </c:barChart>
      <c:catAx>
        <c:axId val="19000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05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005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0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663</c:v>
                </c:pt>
                <c:pt idx="1">
                  <c:v>719.5</c:v>
                </c:pt>
                <c:pt idx="2">
                  <c:v>643</c:v>
                </c:pt>
                <c:pt idx="3">
                  <c:v>681.5</c:v>
                </c:pt>
                <c:pt idx="4">
                  <c:v>695.5</c:v>
                </c:pt>
                <c:pt idx="5">
                  <c:v>680.5</c:v>
                </c:pt>
                <c:pt idx="6">
                  <c:v>640.5</c:v>
                </c:pt>
                <c:pt idx="7">
                  <c:v>661.5</c:v>
                </c:pt>
                <c:pt idx="8">
                  <c:v>644.5</c:v>
                </c:pt>
                <c:pt idx="9">
                  <c:v>681</c:v>
                </c:pt>
                <c:pt idx="10">
                  <c:v>634.5</c:v>
                </c:pt>
                <c:pt idx="11">
                  <c:v>598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0004488"/>
        <c:axId val="190006056"/>
      </c:barChart>
      <c:catAx>
        <c:axId val="19000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06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006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0004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629</c:v>
                </c:pt>
                <c:pt idx="1">
                  <c:v>649</c:v>
                </c:pt>
                <c:pt idx="2">
                  <c:v>603.5</c:v>
                </c:pt>
                <c:pt idx="3">
                  <c:v>612.5</c:v>
                </c:pt>
                <c:pt idx="4">
                  <c:v>655.5</c:v>
                </c:pt>
                <c:pt idx="5">
                  <c:v>675.5</c:v>
                </c:pt>
                <c:pt idx="6">
                  <c:v>638.5</c:v>
                </c:pt>
                <c:pt idx="7">
                  <c:v>647.5</c:v>
                </c:pt>
                <c:pt idx="8">
                  <c:v>657.5</c:v>
                </c:pt>
                <c:pt idx="9">
                  <c:v>648.5</c:v>
                </c:pt>
                <c:pt idx="10">
                  <c:v>637.5</c:v>
                </c:pt>
                <c:pt idx="11">
                  <c:v>669</c:v>
                </c:pt>
                <c:pt idx="12">
                  <c:v>718.5</c:v>
                </c:pt>
                <c:pt idx="13">
                  <c:v>692.5</c:v>
                </c:pt>
                <c:pt idx="14">
                  <c:v>751</c:v>
                </c:pt>
                <c:pt idx="15">
                  <c:v>724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2690216"/>
        <c:axId val="192690608"/>
      </c:barChart>
      <c:catAx>
        <c:axId val="192690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45"/>
              <c:y val="0.866244732299754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69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690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2690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122228</xdr:rowOff>
    </xdr:from>
    <xdr:to>
      <xdr:col>40</xdr:col>
      <xdr:colOff>304800</xdr:colOff>
      <xdr:row>64</xdr:row>
      <xdr:rowOff>94204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zoomScaleNormal="100" workbookViewId="0">
      <selection activeCell="W27" sqref="W2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8" t="s">
        <v>38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2" t="s">
        <v>54</v>
      </c>
      <c r="B4" s="162"/>
      <c r="C4" s="162"/>
      <c r="D4" s="26"/>
      <c r="E4" s="160" t="s">
        <v>60</v>
      </c>
      <c r="F4" s="160"/>
      <c r="G4" s="160"/>
      <c r="H4" s="16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4" t="s">
        <v>56</v>
      </c>
      <c r="B5" s="154"/>
      <c r="C5" s="154"/>
      <c r="D5" s="160" t="s">
        <v>147</v>
      </c>
      <c r="E5" s="160"/>
      <c r="F5" s="160"/>
      <c r="G5" s="160"/>
      <c r="H5" s="160"/>
      <c r="I5" s="154" t="s">
        <v>53</v>
      </c>
      <c r="J5" s="154"/>
      <c r="K5" s="154"/>
      <c r="L5" s="161"/>
      <c r="M5" s="161"/>
      <c r="N5" s="161"/>
      <c r="O5" s="12"/>
      <c r="P5" s="154" t="s">
        <v>57</v>
      </c>
      <c r="Q5" s="154"/>
      <c r="R5" s="154"/>
      <c r="S5" s="159" t="s">
        <v>146</v>
      </c>
      <c r="T5" s="159"/>
      <c r="U5" s="159"/>
    </row>
    <row r="6" spans="1:28" ht="12.75" customHeight="1" x14ac:dyDescent="0.2">
      <c r="A6" s="154" t="s">
        <v>55</v>
      </c>
      <c r="B6" s="154"/>
      <c r="C6" s="154"/>
      <c r="D6" s="163" t="s">
        <v>155</v>
      </c>
      <c r="E6" s="163"/>
      <c r="F6" s="163"/>
      <c r="G6" s="163"/>
      <c r="H6" s="163"/>
      <c r="I6" s="154" t="s">
        <v>59</v>
      </c>
      <c r="J6" s="154"/>
      <c r="K6" s="154"/>
      <c r="L6" s="156">
        <v>2</v>
      </c>
      <c r="M6" s="156"/>
      <c r="N6" s="156"/>
      <c r="O6" s="42"/>
      <c r="P6" s="154" t="s">
        <v>58</v>
      </c>
      <c r="Q6" s="154"/>
      <c r="R6" s="154"/>
      <c r="S6" s="157">
        <v>42474</v>
      </c>
      <c r="T6" s="157"/>
      <c r="U6" s="157"/>
    </row>
    <row r="7" spans="1:28" ht="7.5" customHeight="1" x14ac:dyDescent="0.2">
      <c r="A7" s="13"/>
      <c r="B7" s="11"/>
      <c r="C7" s="11"/>
      <c r="D7" s="11"/>
      <c r="E7" s="155"/>
      <c r="F7" s="155"/>
      <c r="G7" s="155"/>
      <c r="H7" s="155"/>
      <c r="I7" s="155"/>
      <c r="J7" s="155"/>
      <c r="K7" s="15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3" t="s">
        <v>36</v>
      </c>
      <c r="B8" s="146" t="s">
        <v>34</v>
      </c>
      <c r="C8" s="147"/>
      <c r="D8" s="147"/>
      <c r="E8" s="148"/>
      <c r="F8" s="143" t="s">
        <v>35</v>
      </c>
      <c r="G8" s="143" t="s">
        <v>37</v>
      </c>
      <c r="H8" s="143" t="s">
        <v>36</v>
      </c>
      <c r="I8" s="146" t="s">
        <v>34</v>
      </c>
      <c r="J8" s="147"/>
      <c r="K8" s="147"/>
      <c r="L8" s="148"/>
      <c r="M8" s="143" t="s">
        <v>35</v>
      </c>
      <c r="N8" s="143" t="s">
        <v>37</v>
      </c>
      <c r="O8" s="143" t="s">
        <v>36</v>
      </c>
      <c r="P8" s="146" t="s">
        <v>34</v>
      </c>
      <c r="Q8" s="147"/>
      <c r="R8" s="147"/>
      <c r="S8" s="148"/>
      <c r="T8" s="143" t="s">
        <v>35</v>
      </c>
      <c r="U8" s="143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v>166</v>
      </c>
      <c r="C10" s="46">
        <v>186</v>
      </c>
      <c r="D10" s="46">
        <v>16</v>
      </c>
      <c r="E10" s="46">
        <v>2</v>
      </c>
      <c r="F10" s="6">
        <f t="shared" ref="F10:F22" si="0">B10*0.5+C10*1+D10*2+E10*2.5</f>
        <v>306</v>
      </c>
      <c r="G10" s="2"/>
      <c r="H10" s="19" t="s">
        <v>4</v>
      </c>
      <c r="I10" s="46">
        <v>44</v>
      </c>
      <c r="J10" s="46">
        <v>164</v>
      </c>
      <c r="K10" s="46">
        <v>12</v>
      </c>
      <c r="L10" s="46">
        <v>6</v>
      </c>
      <c r="M10" s="6">
        <f t="shared" ref="M10:M22" si="1">I10*0.5+J10*1+K10*2+L10*2.5</f>
        <v>225</v>
      </c>
      <c r="N10" s="9">
        <f>F20+F21+F22+M10</f>
        <v>908.5</v>
      </c>
      <c r="O10" s="19" t="s">
        <v>43</v>
      </c>
      <c r="P10" s="46">
        <v>43</v>
      </c>
      <c r="Q10" s="46">
        <v>171</v>
      </c>
      <c r="R10" s="46">
        <v>12</v>
      </c>
      <c r="S10" s="46">
        <v>2</v>
      </c>
      <c r="T10" s="6">
        <f t="shared" ref="T10:T21" si="2">P10*0.5+Q10*1+R10*2+S10*2.5</f>
        <v>221.5</v>
      </c>
      <c r="U10" s="10"/>
      <c r="AB10" s="1"/>
    </row>
    <row r="11" spans="1:28" ht="24" customHeight="1" x14ac:dyDescent="0.2">
      <c r="A11" s="18" t="s">
        <v>14</v>
      </c>
      <c r="B11" s="46">
        <v>160</v>
      </c>
      <c r="C11" s="46">
        <v>193</v>
      </c>
      <c r="D11" s="46">
        <v>18</v>
      </c>
      <c r="E11" s="46">
        <v>3</v>
      </c>
      <c r="F11" s="6">
        <f t="shared" si="0"/>
        <v>316.5</v>
      </c>
      <c r="G11" s="2"/>
      <c r="H11" s="19" t="s">
        <v>5</v>
      </c>
      <c r="I11" s="46">
        <v>46</v>
      </c>
      <c r="J11" s="46">
        <v>194</v>
      </c>
      <c r="K11" s="46">
        <v>12</v>
      </c>
      <c r="L11" s="46">
        <v>2</v>
      </c>
      <c r="M11" s="6">
        <f t="shared" si="1"/>
        <v>246</v>
      </c>
      <c r="N11" s="9">
        <f>F21+F22+M10+M11</f>
        <v>924.5</v>
      </c>
      <c r="O11" s="19" t="s">
        <v>44</v>
      </c>
      <c r="P11" s="46">
        <v>52</v>
      </c>
      <c r="Q11" s="46">
        <v>176</v>
      </c>
      <c r="R11" s="46">
        <v>14</v>
      </c>
      <c r="S11" s="46">
        <v>3</v>
      </c>
      <c r="T11" s="6">
        <f t="shared" si="2"/>
        <v>237.5</v>
      </c>
      <c r="U11" s="2"/>
      <c r="AB11" s="1"/>
    </row>
    <row r="12" spans="1:28" ht="24" customHeight="1" x14ac:dyDescent="0.2">
      <c r="A12" s="18" t="s">
        <v>17</v>
      </c>
      <c r="B12" s="46">
        <v>103</v>
      </c>
      <c r="C12" s="46">
        <v>138</v>
      </c>
      <c r="D12" s="46">
        <v>20</v>
      </c>
      <c r="E12" s="46">
        <v>2</v>
      </c>
      <c r="F12" s="6">
        <f t="shared" si="0"/>
        <v>234.5</v>
      </c>
      <c r="G12" s="2"/>
      <c r="H12" s="19" t="s">
        <v>6</v>
      </c>
      <c r="I12" s="46">
        <v>51</v>
      </c>
      <c r="J12" s="46">
        <v>188</v>
      </c>
      <c r="K12" s="46">
        <v>11</v>
      </c>
      <c r="L12" s="46">
        <v>4</v>
      </c>
      <c r="M12" s="6">
        <f t="shared" si="1"/>
        <v>245.5</v>
      </c>
      <c r="N12" s="2">
        <f>F22+M10+M11+M12</f>
        <v>931.5</v>
      </c>
      <c r="O12" s="19" t="s">
        <v>32</v>
      </c>
      <c r="P12" s="46">
        <v>58</v>
      </c>
      <c r="Q12" s="46">
        <v>167</v>
      </c>
      <c r="R12" s="46">
        <v>11</v>
      </c>
      <c r="S12" s="46">
        <v>1</v>
      </c>
      <c r="T12" s="6">
        <f t="shared" si="2"/>
        <v>220.5</v>
      </c>
      <c r="U12" s="2"/>
      <c r="AB12" s="1"/>
    </row>
    <row r="13" spans="1:28" ht="24" customHeight="1" x14ac:dyDescent="0.2">
      <c r="A13" s="18" t="s">
        <v>19</v>
      </c>
      <c r="B13" s="46">
        <v>76</v>
      </c>
      <c r="C13" s="46">
        <v>156</v>
      </c>
      <c r="D13" s="46">
        <v>24</v>
      </c>
      <c r="E13" s="46">
        <v>1</v>
      </c>
      <c r="F13" s="6">
        <f t="shared" si="0"/>
        <v>244.5</v>
      </c>
      <c r="G13" s="2">
        <f t="shared" ref="G13:G19" si="3">F10+F11+F12+F13</f>
        <v>1101.5</v>
      </c>
      <c r="H13" s="19" t="s">
        <v>7</v>
      </c>
      <c r="I13" s="46">
        <v>36</v>
      </c>
      <c r="J13" s="46">
        <v>176</v>
      </c>
      <c r="K13" s="46">
        <v>10</v>
      </c>
      <c r="L13" s="46">
        <v>1</v>
      </c>
      <c r="M13" s="6">
        <f t="shared" si="1"/>
        <v>216.5</v>
      </c>
      <c r="N13" s="2">
        <f t="shared" ref="N13:N18" si="4">M10+M11+M12+M13</f>
        <v>933</v>
      </c>
      <c r="O13" s="19" t="s">
        <v>33</v>
      </c>
      <c r="P13" s="46">
        <v>38</v>
      </c>
      <c r="Q13" s="46">
        <v>192</v>
      </c>
      <c r="R13" s="46">
        <v>18</v>
      </c>
      <c r="S13" s="46">
        <v>2</v>
      </c>
      <c r="T13" s="6">
        <f t="shared" si="2"/>
        <v>252</v>
      </c>
      <c r="U13" s="2">
        <f t="shared" ref="U13:U21" si="5">T10+T11+T12+T13</f>
        <v>931.5</v>
      </c>
      <c r="AB13" s="51">
        <v>212.5</v>
      </c>
    </row>
    <row r="14" spans="1:28" ht="24" customHeight="1" x14ac:dyDescent="0.2">
      <c r="A14" s="18" t="s">
        <v>21</v>
      </c>
      <c r="B14" s="46">
        <v>75</v>
      </c>
      <c r="C14" s="46">
        <v>137</v>
      </c>
      <c r="D14" s="46">
        <v>24</v>
      </c>
      <c r="E14" s="46">
        <v>5</v>
      </c>
      <c r="F14" s="6">
        <f t="shared" si="0"/>
        <v>235</v>
      </c>
      <c r="G14" s="2">
        <f t="shared" si="3"/>
        <v>1030.5</v>
      </c>
      <c r="H14" s="19" t="s">
        <v>9</v>
      </c>
      <c r="I14" s="46">
        <v>48</v>
      </c>
      <c r="J14" s="46">
        <v>161</v>
      </c>
      <c r="K14" s="46">
        <v>12</v>
      </c>
      <c r="L14" s="46">
        <v>1</v>
      </c>
      <c r="M14" s="6">
        <f t="shared" si="1"/>
        <v>211.5</v>
      </c>
      <c r="N14" s="2">
        <f t="shared" si="4"/>
        <v>919.5</v>
      </c>
      <c r="O14" s="19" t="s">
        <v>29</v>
      </c>
      <c r="P14" s="45">
        <v>59</v>
      </c>
      <c r="Q14" s="45">
        <v>166</v>
      </c>
      <c r="R14" s="45">
        <v>9</v>
      </c>
      <c r="S14" s="45">
        <v>1</v>
      </c>
      <c r="T14" s="6">
        <f t="shared" si="2"/>
        <v>216</v>
      </c>
      <c r="U14" s="2">
        <f t="shared" si="5"/>
        <v>926</v>
      </c>
      <c r="AB14" s="51">
        <v>226</v>
      </c>
    </row>
    <row r="15" spans="1:28" ht="24" customHeight="1" x14ac:dyDescent="0.2">
      <c r="A15" s="18" t="s">
        <v>23</v>
      </c>
      <c r="B15" s="46">
        <v>78</v>
      </c>
      <c r="C15" s="46">
        <v>139</v>
      </c>
      <c r="D15" s="46">
        <v>16</v>
      </c>
      <c r="E15" s="46">
        <v>2</v>
      </c>
      <c r="F15" s="6">
        <f t="shared" si="0"/>
        <v>215</v>
      </c>
      <c r="G15" s="2">
        <f t="shared" si="3"/>
        <v>929</v>
      </c>
      <c r="H15" s="19" t="s">
        <v>12</v>
      </c>
      <c r="I15" s="46">
        <v>46</v>
      </c>
      <c r="J15" s="46">
        <v>152</v>
      </c>
      <c r="K15" s="46">
        <v>12</v>
      </c>
      <c r="L15" s="46">
        <v>3</v>
      </c>
      <c r="M15" s="6">
        <f t="shared" si="1"/>
        <v>206.5</v>
      </c>
      <c r="N15" s="2">
        <f t="shared" si="4"/>
        <v>880</v>
      </c>
      <c r="O15" s="18" t="s">
        <v>30</v>
      </c>
      <c r="P15" s="46">
        <v>46</v>
      </c>
      <c r="Q15" s="46">
        <v>179</v>
      </c>
      <c r="R15" s="46">
        <v>10</v>
      </c>
      <c r="S15" s="46">
        <v>2</v>
      </c>
      <c r="T15" s="6">
        <f t="shared" si="2"/>
        <v>227</v>
      </c>
      <c r="U15" s="2">
        <f t="shared" si="5"/>
        <v>915.5</v>
      </c>
      <c r="AB15" s="51">
        <v>233.5</v>
      </c>
    </row>
    <row r="16" spans="1:28" ht="24" customHeight="1" x14ac:dyDescent="0.2">
      <c r="A16" s="18" t="s">
        <v>39</v>
      </c>
      <c r="B16" s="46">
        <v>59</v>
      </c>
      <c r="C16" s="46">
        <v>146</v>
      </c>
      <c r="D16" s="46">
        <v>14</v>
      </c>
      <c r="E16" s="46">
        <v>1</v>
      </c>
      <c r="F16" s="6">
        <f t="shared" si="0"/>
        <v>206</v>
      </c>
      <c r="G16" s="2">
        <f t="shared" si="3"/>
        <v>900.5</v>
      </c>
      <c r="H16" s="19" t="s">
        <v>15</v>
      </c>
      <c r="I16" s="46">
        <v>45</v>
      </c>
      <c r="J16" s="46">
        <v>148</v>
      </c>
      <c r="K16" s="46">
        <v>11</v>
      </c>
      <c r="L16" s="46">
        <v>2</v>
      </c>
      <c r="M16" s="6">
        <f t="shared" si="1"/>
        <v>197.5</v>
      </c>
      <c r="N16" s="2">
        <f t="shared" si="4"/>
        <v>832</v>
      </c>
      <c r="O16" s="19" t="s">
        <v>8</v>
      </c>
      <c r="P16" s="46">
        <v>43</v>
      </c>
      <c r="Q16" s="46">
        <v>164</v>
      </c>
      <c r="R16" s="46">
        <v>12</v>
      </c>
      <c r="S16" s="46">
        <v>2</v>
      </c>
      <c r="T16" s="6">
        <f t="shared" si="2"/>
        <v>214.5</v>
      </c>
      <c r="U16" s="2">
        <f t="shared" si="5"/>
        <v>909.5</v>
      </c>
      <c r="AB16" s="51">
        <v>234</v>
      </c>
    </row>
    <row r="17" spans="1:28" ht="24" customHeight="1" x14ac:dyDescent="0.2">
      <c r="A17" s="18" t="s">
        <v>40</v>
      </c>
      <c r="B17" s="46">
        <v>85</v>
      </c>
      <c r="C17" s="46">
        <v>221</v>
      </c>
      <c r="D17" s="46">
        <v>11</v>
      </c>
      <c r="E17" s="46">
        <v>7</v>
      </c>
      <c r="F17" s="6">
        <f t="shared" si="0"/>
        <v>303</v>
      </c>
      <c r="G17" s="2">
        <f t="shared" si="3"/>
        <v>959</v>
      </c>
      <c r="H17" s="19" t="s">
        <v>18</v>
      </c>
      <c r="I17" s="46">
        <v>46</v>
      </c>
      <c r="J17" s="46">
        <v>140</v>
      </c>
      <c r="K17" s="46">
        <v>9</v>
      </c>
      <c r="L17" s="46">
        <v>1</v>
      </c>
      <c r="M17" s="6">
        <f t="shared" si="1"/>
        <v>183.5</v>
      </c>
      <c r="N17" s="2">
        <f t="shared" si="4"/>
        <v>799</v>
      </c>
      <c r="O17" s="19" t="s">
        <v>10</v>
      </c>
      <c r="P17" s="46">
        <v>49</v>
      </c>
      <c r="Q17" s="46">
        <v>186</v>
      </c>
      <c r="R17" s="46">
        <v>8</v>
      </c>
      <c r="S17" s="46">
        <v>2</v>
      </c>
      <c r="T17" s="6">
        <f t="shared" si="2"/>
        <v>231.5</v>
      </c>
      <c r="U17" s="2">
        <f t="shared" si="5"/>
        <v>889</v>
      </c>
      <c r="AB17" s="51">
        <v>248</v>
      </c>
    </row>
    <row r="18" spans="1:28" ht="24" customHeight="1" x14ac:dyDescent="0.2">
      <c r="A18" s="18" t="s">
        <v>41</v>
      </c>
      <c r="B18" s="46">
        <v>55</v>
      </c>
      <c r="C18" s="46">
        <v>179</v>
      </c>
      <c r="D18" s="46">
        <v>12</v>
      </c>
      <c r="E18" s="46">
        <v>2</v>
      </c>
      <c r="F18" s="6">
        <f t="shared" si="0"/>
        <v>235.5</v>
      </c>
      <c r="G18" s="2">
        <f t="shared" si="3"/>
        <v>959.5</v>
      </c>
      <c r="H18" s="19" t="s">
        <v>20</v>
      </c>
      <c r="I18" s="46">
        <v>58</v>
      </c>
      <c r="J18" s="46">
        <v>136</v>
      </c>
      <c r="K18" s="46">
        <v>11</v>
      </c>
      <c r="L18" s="46">
        <v>2</v>
      </c>
      <c r="M18" s="6">
        <f t="shared" si="1"/>
        <v>192</v>
      </c>
      <c r="N18" s="2">
        <f t="shared" si="4"/>
        <v>779.5</v>
      </c>
      <c r="O18" s="19" t="s">
        <v>13</v>
      </c>
      <c r="P18" s="46">
        <v>39</v>
      </c>
      <c r="Q18" s="46">
        <v>157</v>
      </c>
      <c r="R18" s="46">
        <v>9</v>
      </c>
      <c r="S18" s="46">
        <v>2</v>
      </c>
      <c r="T18" s="6">
        <f t="shared" si="2"/>
        <v>199.5</v>
      </c>
      <c r="U18" s="2">
        <f t="shared" si="5"/>
        <v>872.5</v>
      </c>
      <c r="AB18" s="51">
        <v>248</v>
      </c>
    </row>
    <row r="19" spans="1:28" ht="24" customHeight="1" thickBot="1" x14ac:dyDescent="0.25">
      <c r="A19" s="21" t="s">
        <v>42</v>
      </c>
      <c r="B19" s="47">
        <v>57</v>
      </c>
      <c r="C19" s="47">
        <v>179</v>
      </c>
      <c r="D19" s="47">
        <v>13</v>
      </c>
      <c r="E19" s="47">
        <v>1</v>
      </c>
      <c r="F19" s="7">
        <f t="shared" si="0"/>
        <v>236</v>
      </c>
      <c r="G19" s="3">
        <f t="shared" si="3"/>
        <v>980.5</v>
      </c>
      <c r="H19" s="20" t="s">
        <v>22</v>
      </c>
      <c r="I19" s="45">
        <v>54</v>
      </c>
      <c r="J19" s="45">
        <v>144</v>
      </c>
      <c r="K19" s="45">
        <v>17</v>
      </c>
      <c r="L19" s="45">
        <v>3</v>
      </c>
      <c r="M19" s="6">
        <f t="shared" si="1"/>
        <v>212.5</v>
      </c>
      <c r="N19" s="2">
        <f>M16+M17+M18+M19</f>
        <v>785.5</v>
      </c>
      <c r="O19" s="19" t="s">
        <v>16</v>
      </c>
      <c r="P19" s="46">
        <v>53</v>
      </c>
      <c r="Q19" s="46">
        <v>184</v>
      </c>
      <c r="R19" s="46">
        <v>12</v>
      </c>
      <c r="S19" s="46">
        <v>2</v>
      </c>
      <c r="T19" s="6">
        <f t="shared" si="2"/>
        <v>239.5</v>
      </c>
      <c r="U19" s="2">
        <f t="shared" si="5"/>
        <v>885</v>
      </c>
      <c r="AB19" s="51">
        <v>262</v>
      </c>
    </row>
    <row r="20" spans="1:28" ht="24" customHeight="1" x14ac:dyDescent="0.2">
      <c r="A20" s="196" t="s">
        <v>27</v>
      </c>
      <c r="B20" s="197">
        <v>49</v>
      </c>
      <c r="C20" s="197">
        <v>177</v>
      </c>
      <c r="D20" s="197">
        <v>13</v>
      </c>
      <c r="E20" s="197">
        <v>1</v>
      </c>
      <c r="F20" s="198">
        <f t="shared" si="0"/>
        <v>230</v>
      </c>
      <c r="G20" s="34"/>
      <c r="H20" s="19" t="s">
        <v>24</v>
      </c>
      <c r="I20" s="46">
        <v>41</v>
      </c>
      <c r="J20" s="46">
        <v>176</v>
      </c>
      <c r="K20" s="46">
        <v>11</v>
      </c>
      <c r="L20" s="46">
        <v>4</v>
      </c>
      <c r="M20" s="8">
        <f t="shared" si="1"/>
        <v>228.5</v>
      </c>
      <c r="N20" s="2">
        <f>M17+M18+M19+M20</f>
        <v>816.5</v>
      </c>
      <c r="O20" s="19" t="s">
        <v>45</v>
      </c>
      <c r="P20" s="45">
        <v>41</v>
      </c>
      <c r="Q20" s="45">
        <v>182</v>
      </c>
      <c r="R20" s="45">
        <v>14</v>
      </c>
      <c r="S20" s="45">
        <v>2</v>
      </c>
      <c r="T20" s="8">
        <f t="shared" si="2"/>
        <v>235.5</v>
      </c>
      <c r="U20" s="2">
        <f t="shared" si="5"/>
        <v>906</v>
      </c>
      <c r="AB20" s="51">
        <v>275</v>
      </c>
    </row>
    <row r="21" spans="1:28" ht="24" customHeight="1" thickBot="1" x14ac:dyDescent="0.25">
      <c r="A21" s="19" t="s">
        <v>28</v>
      </c>
      <c r="B21" s="45">
        <v>59</v>
      </c>
      <c r="C21" s="45">
        <v>180</v>
      </c>
      <c r="D21" s="45">
        <v>12</v>
      </c>
      <c r="E21" s="45">
        <v>2</v>
      </c>
      <c r="F21" s="8">
        <f t="shared" si="0"/>
        <v>238.5</v>
      </c>
      <c r="G21" s="195"/>
      <c r="H21" s="20" t="s">
        <v>25</v>
      </c>
      <c r="I21" s="46">
        <v>57</v>
      </c>
      <c r="J21" s="46">
        <v>195</v>
      </c>
      <c r="K21" s="46">
        <v>14</v>
      </c>
      <c r="L21" s="46">
        <v>3</v>
      </c>
      <c r="M21" s="6">
        <f t="shared" si="1"/>
        <v>259</v>
      </c>
      <c r="N21" s="2">
        <f>M18+M19+M20+M21</f>
        <v>892</v>
      </c>
      <c r="O21" s="21" t="s">
        <v>46</v>
      </c>
      <c r="P21" s="47">
        <v>39</v>
      </c>
      <c r="Q21" s="47">
        <v>161</v>
      </c>
      <c r="R21" s="47">
        <v>10</v>
      </c>
      <c r="S21" s="47">
        <v>0</v>
      </c>
      <c r="T21" s="7">
        <f t="shared" si="2"/>
        <v>200.5</v>
      </c>
      <c r="U21" s="3">
        <f t="shared" si="5"/>
        <v>875</v>
      </c>
      <c r="AB21" s="51">
        <v>276</v>
      </c>
    </row>
    <row r="22" spans="1:28" ht="24" customHeight="1" thickBot="1" x14ac:dyDescent="0.25">
      <c r="A22" s="19" t="s">
        <v>1</v>
      </c>
      <c r="B22" s="46">
        <v>46</v>
      </c>
      <c r="C22" s="46">
        <v>163</v>
      </c>
      <c r="D22" s="46">
        <v>12</v>
      </c>
      <c r="E22" s="46">
        <v>2</v>
      </c>
      <c r="F22" s="6">
        <f t="shared" si="0"/>
        <v>215</v>
      </c>
      <c r="G22" s="2"/>
      <c r="H22" s="21" t="s">
        <v>26</v>
      </c>
      <c r="I22" s="47">
        <v>63</v>
      </c>
      <c r="J22" s="47">
        <v>178</v>
      </c>
      <c r="K22" s="47">
        <v>9</v>
      </c>
      <c r="L22" s="47">
        <v>3</v>
      </c>
      <c r="M22" s="6">
        <f t="shared" si="1"/>
        <v>235</v>
      </c>
      <c r="N22" s="3">
        <f>M19+M20+M21+M22</f>
        <v>935</v>
      </c>
      <c r="O22" s="19"/>
      <c r="P22" s="45"/>
      <c r="Q22" s="45"/>
      <c r="R22" s="45"/>
      <c r="S22" s="45"/>
      <c r="T22" s="8"/>
      <c r="U22" s="34"/>
      <c r="V22">
        <f>I22+I21+I20+I19</f>
        <v>215</v>
      </c>
      <c r="W22">
        <f t="shared" ref="W22:Y22" si="6">J22+J21+J20+J19</f>
        <v>693</v>
      </c>
      <c r="X22">
        <f t="shared" si="6"/>
        <v>51</v>
      </c>
      <c r="Y22">
        <f t="shared" si="6"/>
        <v>13</v>
      </c>
      <c r="AB22" s="51"/>
    </row>
    <row r="23" spans="1:28" ht="13.5" customHeight="1" x14ac:dyDescent="0.2">
      <c r="A23" s="136" t="s">
        <v>47</v>
      </c>
      <c r="B23" s="137"/>
      <c r="C23" s="140" t="s">
        <v>50</v>
      </c>
      <c r="D23" s="141"/>
      <c r="E23" s="141"/>
      <c r="F23" s="142"/>
      <c r="G23" s="53">
        <f>MAX(G13:G19)</f>
        <v>1101.5</v>
      </c>
      <c r="H23" s="149" t="s">
        <v>48</v>
      </c>
      <c r="I23" s="150"/>
      <c r="J23" s="151" t="s">
        <v>50</v>
      </c>
      <c r="K23" s="152"/>
      <c r="L23" s="152"/>
      <c r="M23" s="153"/>
      <c r="N23" s="54">
        <f>MAX(N10:N22)</f>
        <v>935</v>
      </c>
      <c r="O23" s="136" t="s">
        <v>49</v>
      </c>
      <c r="P23" s="137"/>
      <c r="Q23" s="140" t="s">
        <v>50</v>
      </c>
      <c r="R23" s="141"/>
      <c r="S23" s="141"/>
      <c r="T23" s="142"/>
      <c r="U23" s="53">
        <f>MAX(U13:U21)</f>
        <v>931.5</v>
      </c>
      <c r="AB23" s="1"/>
    </row>
    <row r="24" spans="1:28" ht="13.5" customHeight="1" x14ac:dyDescent="0.2">
      <c r="A24" s="138"/>
      <c r="B24" s="139"/>
      <c r="C24" s="52" t="s">
        <v>70</v>
      </c>
      <c r="D24" s="55"/>
      <c r="E24" s="55"/>
      <c r="F24" s="56" t="s">
        <v>63</v>
      </c>
      <c r="G24" s="57"/>
      <c r="H24" s="138"/>
      <c r="I24" s="139"/>
      <c r="J24" s="52" t="s">
        <v>70</v>
      </c>
      <c r="K24" s="55"/>
      <c r="L24" s="55"/>
      <c r="M24" s="56" t="s">
        <v>90</v>
      </c>
      <c r="N24" s="57"/>
      <c r="O24" s="138"/>
      <c r="P24" s="139"/>
      <c r="Q24" s="52" t="s">
        <v>70</v>
      </c>
      <c r="R24" s="55"/>
      <c r="S24" s="55"/>
      <c r="T24" s="56" t="s">
        <v>74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 t="s">
        <v>148</v>
      </c>
      <c r="C61" s="4"/>
      <c r="D61" s="4"/>
      <c r="E61"/>
      <c r="F61"/>
      <c r="G61"/>
      <c r="H61"/>
      <c r="I61"/>
      <c r="J61"/>
      <c r="K61"/>
      <c r="L61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127" t="s">
        <v>52</v>
      </c>
      <c r="C62" s="127" t="s">
        <v>0</v>
      </c>
      <c r="D62" s="127" t="s">
        <v>2</v>
      </c>
      <c r="E62" s="127" t="s">
        <v>3</v>
      </c>
      <c r="F62" s="127"/>
      <c r="G62" s="127"/>
      <c r="H62" s="127"/>
      <c r="I62" s="127" t="s">
        <v>52</v>
      </c>
      <c r="J62" s="127" t="s">
        <v>0</v>
      </c>
      <c r="K62" s="127" t="s">
        <v>2</v>
      </c>
      <c r="L62" s="127" t="s">
        <v>3</v>
      </c>
      <c r="M62" s="127"/>
      <c r="N62" s="127"/>
      <c r="O62" s="127"/>
      <c r="P62" s="127" t="s">
        <v>52</v>
      </c>
      <c r="Q62" s="127" t="s">
        <v>0</v>
      </c>
      <c r="R62" s="127" t="s">
        <v>2</v>
      </c>
      <c r="S62" s="127" t="s">
        <v>3</v>
      </c>
      <c r="T62" s="4"/>
      <c r="U62" s="4"/>
    </row>
    <row r="63" spans="1:23" x14ac:dyDescent="0.2">
      <c r="A63" s="4"/>
      <c r="B63" s="128">
        <f>B10*0.17</f>
        <v>28.220000000000002</v>
      </c>
      <c r="C63" s="128">
        <f t="shared" ref="C63:E63" si="7">C10*0.17</f>
        <v>31.62</v>
      </c>
      <c r="D63" s="128">
        <f t="shared" si="7"/>
        <v>2.72</v>
      </c>
      <c r="E63" s="128">
        <f t="shared" si="7"/>
        <v>0.34</v>
      </c>
      <c r="F63" s="127"/>
      <c r="G63" s="127"/>
      <c r="H63" s="127"/>
      <c r="I63" s="127">
        <f>I10*0.17</f>
        <v>7.48</v>
      </c>
      <c r="J63" s="127">
        <f t="shared" ref="J63:L63" si="8">J10*0.17</f>
        <v>27.880000000000003</v>
      </c>
      <c r="K63" s="127">
        <f t="shared" si="8"/>
        <v>2.04</v>
      </c>
      <c r="L63" s="127">
        <f t="shared" si="8"/>
        <v>1.02</v>
      </c>
      <c r="M63" s="127"/>
      <c r="N63" s="127"/>
      <c r="O63" s="127"/>
      <c r="P63" s="127">
        <f>P10*0.17</f>
        <v>7.3100000000000005</v>
      </c>
      <c r="Q63" s="127">
        <f t="shared" ref="Q63:S63" si="9">Q10*0.17</f>
        <v>29.070000000000004</v>
      </c>
      <c r="R63" s="127">
        <f t="shared" si="9"/>
        <v>2.04</v>
      </c>
      <c r="S63" s="127">
        <f t="shared" si="9"/>
        <v>0.34</v>
      </c>
      <c r="T63" s="4"/>
      <c r="U63" s="4"/>
    </row>
    <row r="64" spans="1:23" x14ac:dyDescent="0.2">
      <c r="A64" s="4"/>
      <c r="B64" s="128">
        <f t="shared" ref="B64:E64" si="10">B11*0.17</f>
        <v>27.200000000000003</v>
      </c>
      <c r="C64" s="128">
        <f t="shared" si="10"/>
        <v>32.81</v>
      </c>
      <c r="D64" s="128">
        <f t="shared" si="10"/>
        <v>3.06</v>
      </c>
      <c r="E64" s="128">
        <f t="shared" si="10"/>
        <v>0.51</v>
      </c>
      <c r="F64" s="127"/>
      <c r="G64" s="127"/>
      <c r="H64" s="127"/>
      <c r="I64" s="127">
        <f t="shared" ref="I64:L64" si="11">I11*0.17</f>
        <v>7.82</v>
      </c>
      <c r="J64" s="127">
        <f t="shared" si="11"/>
        <v>32.980000000000004</v>
      </c>
      <c r="K64" s="127">
        <f t="shared" si="11"/>
        <v>2.04</v>
      </c>
      <c r="L64" s="127">
        <f t="shared" si="11"/>
        <v>0.34</v>
      </c>
      <c r="M64" s="127"/>
      <c r="N64" s="127"/>
      <c r="O64" s="127"/>
      <c r="P64" s="127">
        <f t="shared" ref="P64:S64" si="12">P11*0.17</f>
        <v>8.84</v>
      </c>
      <c r="Q64" s="127">
        <f t="shared" si="12"/>
        <v>29.92</v>
      </c>
      <c r="R64" s="127">
        <f t="shared" si="12"/>
        <v>2.3800000000000003</v>
      </c>
      <c r="S64" s="127">
        <f t="shared" si="12"/>
        <v>0.51</v>
      </c>
      <c r="T64" s="4"/>
      <c r="U64" s="4"/>
    </row>
    <row r="65" spans="1:21" x14ac:dyDescent="0.2">
      <c r="A65" s="4"/>
      <c r="B65" s="128">
        <f t="shared" ref="B65:E65" si="13">B12*0.17</f>
        <v>17.510000000000002</v>
      </c>
      <c r="C65" s="128">
        <f t="shared" si="13"/>
        <v>23.46</v>
      </c>
      <c r="D65" s="128">
        <f t="shared" si="13"/>
        <v>3.4000000000000004</v>
      </c>
      <c r="E65" s="128">
        <f t="shared" si="13"/>
        <v>0.34</v>
      </c>
      <c r="F65" s="127"/>
      <c r="G65" s="127"/>
      <c r="H65" s="127"/>
      <c r="I65" s="127">
        <f t="shared" ref="I65:L65" si="14">I12*0.17</f>
        <v>8.67</v>
      </c>
      <c r="J65" s="127">
        <f t="shared" si="14"/>
        <v>31.96</v>
      </c>
      <c r="K65" s="127">
        <f t="shared" si="14"/>
        <v>1.87</v>
      </c>
      <c r="L65" s="127">
        <f t="shared" si="14"/>
        <v>0.68</v>
      </c>
      <c r="M65" s="127"/>
      <c r="N65" s="127"/>
      <c r="O65" s="127"/>
      <c r="P65" s="127">
        <f t="shared" ref="P65:S65" si="15">P12*0.17</f>
        <v>9.8600000000000012</v>
      </c>
      <c r="Q65" s="127">
        <f t="shared" si="15"/>
        <v>28.39</v>
      </c>
      <c r="R65" s="127">
        <f t="shared" si="15"/>
        <v>1.87</v>
      </c>
      <c r="S65" s="127">
        <f t="shared" si="15"/>
        <v>0.17</v>
      </c>
      <c r="T65" s="4"/>
      <c r="U65" s="4"/>
    </row>
    <row r="66" spans="1:21" x14ac:dyDescent="0.2">
      <c r="A66" s="4"/>
      <c r="B66" s="128">
        <f t="shared" ref="B66:E66" si="16">B13*0.17</f>
        <v>12.920000000000002</v>
      </c>
      <c r="C66" s="128">
        <f t="shared" si="16"/>
        <v>26.520000000000003</v>
      </c>
      <c r="D66" s="128">
        <f t="shared" si="16"/>
        <v>4.08</v>
      </c>
      <c r="E66" s="128">
        <f t="shared" si="16"/>
        <v>0.17</v>
      </c>
      <c r="F66" s="127"/>
      <c r="G66" s="127"/>
      <c r="H66" s="127"/>
      <c r="I66" s="127">
        <f t="shared" ref="I66:L66" si="17">I13*0.17</f>
        <v>6.12</v>
      </c>
      <c r="J66" s="127">
        <f t="shared" si="17"/>
        <v>29.92</v>
      </c>
      <c r="K66" s="127">
        <f t="shared" si="17"/>
        <v>1.7000000000000002</v>
      </c>
      <c r="L66" s="127">
        <f t="shared" si="17"/>
        <v>0.17</v>
      </c>
      <c r="M66" s="127"/>
      <c r="N66" s="127"/>
      <c r="O66" s="127"/>
      <c r="P66" s="127">
        <f t="shared" ref="P66:S66" si="18">P13*0.17</f>
        <v>6.4600000000000009</v>
      </c>
      <c r="Q66" s="127">
        <f t="shared" si="18"/>
        <v>32.64</v>
      </c>
      <c r="R66" s="127">
        <f t="shared" si="18"/>
        <v>3.06</v>
      </c>
      <c r="S66" s="127">
        <f t="shared" si="18"/>
        <v>0.34</v>
      </c>
      <c r="T66" s="4"/>
      <c r="U66" s="4"/>
    </row>
    <row r="67" spans="1:21" x14ac:dyDescent="0.2">
      <c r="A67" s="4"/>
      <c r="B67" s="128">
        <f t="shared" ref="B67:E67" si="19">B14*0.17</f>
        <v>12.750000000000002</v>
      </c>
      <c r="C67" s="128">
        <f t="shared" si="19"/>
        <v>23.290000000000003</v>
      </c>
      <c r="D67" s="128">
        <f t="shared" si="19"/>
        <v>4.08</v>
      </c>
      <c r="E67" s="128">
        <f t="shared" si="19"/>
        <v>0.85000000000000009</v>
      </c>
      <c r="F67" s="127"/>
      <c r="G67" s="127"/>
      <c r="H67" s="127"/>
      <c r="I67" s="127">
        <f t="shared" ref="I67:L67" si="20">I14*0.17</f>
        <v>8.16</v>
      </c>
      <c r="J67" s="127">
        <f t="shared" si="20"/>
        <v>27.37</v>
      </c>
      <c r="K67" s="127">
        <f t="shared" si="20"/>
        <v>2.04</v>
      </c>
      <c r="L67" s="127">
        <f t="shared" si="20"/>
        <v>0.17</v>
      </c>
      <c r="M67" s="127"/>
      <c r="N67" s="127"/>
      <c r="O67" s="127"/>
      <c r="P67" s="127">
        <f t="shared" ref="P67:S67" si="21">P14*0.17</f>
        <v>10.030000000000001</v>
      </c>
      <c r="Q67" s="127">
        <f t="shared" si="21"/>
        <v>28.220000000000002</v>
      </c>
      <c r="R67" s="127">
        <f t="shared" si="21"/>
        <v>1.53</v>
      </c>
      <c r="S67" s="127">
        <f t="shared" si="21"/>
        <v>0.17</v>
      </c>
      <c r="T67" s="4"/>
      <c r="U67" s="4"/>
    </row>
    <row r="68" spans="1:21" x14ac:dyDescent="0.2">
      <c r="A68" s="4"/>
      <c r="B68" s="128">
        <f t="shared" ref="B68:E68" si="22">B15*0.17</f>
        <v>13.260000000000002</v>
      </c>
      <c r="C68" s="128">
        <f t="shared" si="22"/>
        <v>23.630000000000003</v>
      </c>
      <c r="D68" s="128">
        <f t="shared" si="22"/>
        <v>2.72</v>
      </c>
      <c r="E68" s="128">
        <f t="shared" si="22"/>
        <v>0.34</v>
      </c>
      <c r="F68" s="127"/>
      <c r="G68" s="127"/>
      <c r="H68" s="127"/>
      <c r="I68" s="127">
        <f t="shared" ref="I68:L68" si="23">I15*0.17</f>
        <v>7.82</v>
      </c>
      <c r="J68" s="127">
        <f t="shared" si="23"/>
        <v>25.840000000000003</v>
      </c>
      <c r="K68" s="127">
        <f t="shared" si="23"/>
        <v>2.04</v>
      </c>
      <c r="L68" s="127">
        <f t="shared" si="23"/>
        <v>0.51</v>
      </c>
      <c r="M68" s="127"/>
      <c r="N68" s="127"/>
      <c r="O68" s="127"/>
      <c r="P68" s="127">
        <f t="shared" ref="P68:S68" si="24">P15*0.17</f>
        <v>7.82</v>
      </c>
      <c r="Q68" s="127">
        <f t="shared" si="24"/>
        <v>30.430000000000003</v>
      </c>
      <c r="R68" s="127">
        <f t="shared" si="24"/>
        <v>1.7000000000000002</v>
      </c>
      <c r="S68" s="127">
        <f t="shared" si="24"/>
        <v>0.34</v>
      </c>
      <c r="T68" s="4"/>
      <c r="U68" s="4"/>
    </row>
    <row r="69" spans="1:21" x14ac:dyDescent="0.2">
      <c r="A69" s="4"/>
      <c r="B69" s="128">
        <f t="shared" ref="B69:E69" si="25">B16*0.17</f>
        <v>10.030000000000001</v>
      </c>
      <c r="C69" s="128">
        <f t="shared" si="25"/>
        <v>24.82</v>
      </c>
      <c r="D69" s="128">
        <f t="shared" si="25"/>
        <v>2.3800000000000003</v>
      </c>
      <c r="E69" s="128">
        <f t="shared" si="25"/>
        <v>0.17</v>
      </c>
      <c r="F69" s="127"/>
      <c r="G69" s="127"/>
      <c r="H69" s="127"/>
      <c r="I69" s="127">
        <f t="shared" ref="I69:L69" si="26">I16*0.17</f>
        <v>7.65</v>
      </c>
      <c r="J69" s="127">
        <f t="shared" si="26"/>
        <v>25.16</v>
      </c>
      <c r="K69" s="127">
        <f t="shared" si="26"/>
        <v>1.87</v>
      </c>
      <c r="L69" s="127">
        <f t="shared" si="26"/>
        <v>0.34</v>
      </c>
      <c r="M69" s="127"/>
      <c r="N69" s="127"/>
      <c r="O69" s="127"/>
      <c r="P69" s="127">
        <f t="shared" ref="P69:S69" si="27">P16*0.17</f>
        <v>7.3100000000000005</v>
      </c>
      <c r="Q69" s="127">
        <f t="shared" si="27"/>
        <v>27.880000000000003</v>
      </c>
      <c r="R69" s="127">
        <f t="shared" si="27"/>
        <v>2.04</v>
      </c>
      <c r="S69" s="127">
        <f t="shared" si="27"/>
        <v>0.34</v>
      </c>
      <c r="T69" s="4"/>
      <c r="U69" s="4"/>
    </row>
    <row r="70" spans="1:21" x14ac:dyDescent="0.2">
      <c r="A70" s="4"/>
      <c r="B70" s="128">
        <f t="shared" ref="B70:E70" si="28">B17*0.17</f>
        <v>14.450000000000001</v>
      </c>
      <c r="C70" s="128">
        <f t="shared" si="28"/>
        <v>37.57</v>
      </c>
      <c r="D70" s="128">
        <f t="shared" si="28"/>
        <v>1.87</v>
      </c>
      <c r="E70" s="128">
        <f t="shared" si="28"/>
        <v>1.1900000000000002</v>
      </c>
      <c r="F70" s="127"/>
      <c r="G70" s="127"/>
      <c r="H70" s="127"/>
      <c r="I70" s="127">
        <f t="shared" ref="I70:L70" si="29">I17*0.17</f>
        <v>7.82</v>
      </c>
      <c r="J70" s="127">
        <f t="shared" si="29"/>
        <v>23.8</v>
      </c>
      <c r="K70" s="127">
        <f t="shared" si="29"/>
        <v>1.53</v>
      </c>
      <c r="L70" s="127">
        <f t="shared" si="29"/>
        <v>0.17</v>
      </c>
      <c r="M70" s="127"/>
      <c r="N70" s="127"/>
      <c r="O70" s="127"/>
      <c r="P70" s="127">
        <f t="shared" ref="P70:S70" si="30">P17*0.17</f>
        <v>8.33</v>
      </c>
      <c r="Q70" s="127">
        <f t="shared" si="30"/>
        <v>31.62</v>
      </c>
      <c r="R70" s="127">
        <f t="shared" si="30"/>
        <v>1.36</v>
      </c>
      <c r="S70" s="127">
        <f t="shared" si="30"/>
        <v>0.34</v>
      </c>
      <c r="T70" s="4"/>
      <c r="U70" s="4"/>
    </row>
    <row r="71" spans="1:21" x14ac:dyDescent="0.2">
      <c r="A71" s="4"/>
      <c r="B71" s="128">
        <f t="shared" ref="B71:E71" si="31">B18*0.17</f>
        <v>9.3500000000000014</v>
      </c>
      <c r="C71" s="128">
        <f t="shared" si="31"/>
        <v>30.430000000000003</v>
      </c>
      <c r="D71" s="128">
        <f t="shared" si="31"/>
        <v>2.04</v>
      </c>
      <c r="E71" s="128">
        <f t="shared" si="31"/>
        <v>0.34</v>
      </c>
      <c r="F71" s="127"/>
      <c r="G71" s="127"/>
      <c r="H71" s="127"/>
      <c r="I71" s="127">
        <f t="shared" ref="I71:L71" si="32">I18*0.17</f>
        <v>9.8600000000000012</v>
      </c>
      <c r="J71" s="127">
        <f t="shared" si="32"/>
        <v>23.12</v>
      </c>
      <c r="K71" s="127">
        <f t="shared" si="32"/>
        <v>1.87</v>
      </c>
      <c r="L71" s="127">
        <f t="shared" si="32"/>
        <v>0.34</v>
      </c>
      <c r="M71" s="127"/>
      <c r="N71" s="127"/>
      <c r="O71" s="127"/>
      <c r="P71" s="127">
        <f t="shared" ref="P71:S71" si="33">P18*0.17</f>
        <v>6.6300000000000008</v>
      </c>
      <c r="Q71" s="127">
        <f t="shared" si="33"/>
        <v>26.69</v>
      </c>
      <c r="R71" s="127">
        <f t="shared" si="33"/>
        <v>1.53</v>
      </c>
      <c r="S71" s="127">
        <f t="shared" si="33"/>
        <v>0.34</v>
      </c>
      <c r="T71" s="4"/>
      <c r="U71" s="4"/>
    </row>
    <row r="72" spans="1:21" x14ac:dyDescent="0.2">
      <c r="A72" s="4"/>
      <c r="B72" s="128">
        <f t="shared" ref="B72:E72" si="34">B19*0.17</f>
        <v>9.6900000000000013</v>
      </c>
      <c r="C72" s="128">
        <f t="shared" si="34"/>
        <v>30.430000000000003</v>
      </c>
      <c r="D72" s="128">
        <f t="shared" si="34"/>
        <v>2.21</v>
      </c>
      <c r="E72" s="128">
        <f t="shared" si="34"/>
        <v>0.17</v>
      </c>
      <c r="F72" s="127"/>
      <c r="G72" s="127"/>
      <c r="H72" s="127"/>
      <c r="I72" s="127">
        <f t="shared" ref="I72:L72" si="35">I19*0.17</f>
        <v>9.1800000000000015</v>
      </c>
      <c r="J72" s="127">
        <f t="shared" si="35"/>
        <v>24.48</v>
      </c>
      <c r="K72" s="127">
        <f t="shared" si="35"/>
        <v>2.89</v>
      </c>
      <c r="L72" s="127">
        <f t="shared" si="35"/>
        <v>0.51</v>
      </c>
      <c r="M72" s="127"/>
      <c r="N72" s="127"/>
      <c r="O72" s="127"/>
      <c r="P72" s="127">
        <f t="shared" ref="P72:S72" si="36">P19*0.17</f>
        <v>9.01</v>
      </c>
      <c r="Q72" s="127">
        <f t="shared" si="36"/>
        <v>31.28</v>
      </c>
      <c r="R72" s="127">
        <f t="shared" si="36"/>
        <v>2.04</v>
      </c>
      <c r="S72" s="127">
        <f t="shared" si="36"/>
        <v>0.34</v>
      </c>
      <c r="T72" s="4"/>
      <c r="U72" s="4"/>
    </row>
    <row r="73" spans="1:21" x14ac:dyDescent="0.2">
      <c r="A73" s="4"/>
      <c r="B73" s="128">
        <f t="shared" ref="B73:E73" si="37">B20*0.17</f>
        <v>8.33</v>
      </c>
      <c r="C73" s="128">
        <f t="shared" si="37"/>
        <v>30.090000000000003</v>
      </c>
      <c r="D73" s="128">
        <f t="shared" si="37"/>
        <v>2.21</v>
      </c>
      <c r="E73" s="128">
        <f t="shared" si="37"/>
        <v>0.17</v>
      </c>
      <c r="F73" s="127"/>
      <c r="G73" s="127"/>
      <c r="H73" s="127"/>
      <c r="I73" s="127">
        <f t="shared" ref="I73:L73" si="38">I20*0.17</f>
        <v>6.9700000000000006</v>
      </c>
      <c r="J73" s="127">
        <f t="shared" si="38"/>
        <v>29.92</v>
      </c>
      <c r="K73" s="127">
        <f t="shared" si="38"/>
        <v>1.87</v>
      </c>
      <c r="L73" s="127">
        <f t="shared" si="38"/>
        <v>0.68</v>
      </c>
      <c r="M73" s="127"/>
      <c r="N73" s="127"/>
      <c r="O73" s="127"/>
      <c r="P73" s="127">
        <f t="shared" ref="P73:S73" si="39">P20*0.17</f>
        <v>6.9700000000000006</v>
      </c>
      <c r="Q73" s="127">
        <f t="shared" si="39"/>
        <v>30.94</v>
      </c>
      <c r="R73" s="127">
        <f t="shared" si="39"/>
        <v>2.3800000000000003</v>
      </c>
      <c r="S73" s="127">
        <f t="shared" si="39"/>
        <v>0.34</v>
      </c>
      <c r="T73" s="4"/>
      <c r="U73" s="4"/>
    </row>
    <row r="74" spans="1:21" x14ac:dyDescent="0.2">
      <c r="A74" s="4"/>
      <c r="B74" s="128">
        <f t="shared" ref="B74:E74" si="40">B21*0.17</f>
        <v>10.030000000000001</v>
      </c>
      <c r="C74" s="128">
        <f t="shared" si="40"/>
        <v>30.6</v>
      </c>
      <c r="D74" s="128">
        <f t="shared" si="40"/>
        <v>2.04</v>
      </c>
      <c r="E74" s="128">
        <f t="shared" si="40"/>
        <v>0.34</v>
      </c>
      <c r="F74" s="127"/>
      <c r="G74" s="127"/>
      <c r="H74" s="127"/>
      <c r="I74" s="127">
        <f t="shared" ref="I74:L74" si="41">I21*0.17</f>
        <v>9.6900000000000013</v>
      </c>
      <c r="J74" s="127">
        <f t="shared" si="41"/>
        <v>33.150000000000006</v>
      </c>
      <c r="K74" s="127">
        <f t="shared" si="41"/>
        <v>2.3800000000000003</v>
      </c>
      <c r="L74" s="127">
        <f t="shared" si="41"/>
        <v>0.51</v>
      </c>
      <c r="M74" s="127"/>
      <c r="N74" s="127"/>
      <c r="O74" s="127"/>
      <c r="P74" s="127">
        <f t="shared" ref="P74:S74" si="42">P21*0.17</f>
        <v>6.6300000000000008</v>
      </c>
      <c r="Q74" s="127">
        <f t="shared" si="42"/>
        <v>27.37</v>
      </c>
      <c r="R74" s="127">
        <f t="shared" si="42"/>
        <v>1.7000000000000002</v>
      </c>
      <c r="S74" s="127">
        <f t="shared" si="42"/>
        <v>0</v>
      </c>
      <c r="T74" s="4"/>
      <c r="U74" s="4"/>
    </row>
    <row r="75" spans="1:21" x14ac:dyDescent="0.2">
      <c r="A75" s="4"/>
      <c r="B75" s="128">
        <f t="shared" ref="B75:E75" si="43">B22*0.17</f>
        <v>7.82</v>
      </c>
      <c r="C75" s="128">
        <f t="shared" si="43"/>
        <v>27.71</v>
      </c>
      <c r="D75" s="128">
        <f t="shared" si="43"/>
        <v>2.04</v>
      </c>
      <c r="E75" s="128">
        <f t="shared" si="43"/>
        <v>0.34</v>
      </c>
      <c r="F75" s="127"/>
      <c r="G75" s="127"/>
      <c r="H75" s="127"/>
      <c r="I75" s="127">
        <f t="shared" ref="I75:L75" si="44">I22*0.17</f>
        <v>10.71</v>
      </c>
      <c r="J75" s="127">
        <f t="shared" si="44"/>
        <v>30.26</v>
      </c>
      <c r="K75" s="127">
        <f t="shared" si="44"/>
        <v>1.53</v>
      </c>
      <c r="L75" s="127">
        <f t="shared" si="44"/>
        <v>0.51</v>
      </c>
      <c r="M75" s="127"/>
      <c r="N75" s="127"/>
      <c r="O75" s="127"/>
      <c r="P75" s="127"/>
      <c r="Q75" s="127"/>
      <c r="R75" s="127"/>
      <c r="S75" s="127"/>
      <c r="T75" s="4"/>
      <c r="U75" s="4"/>
    </row>
    <row r="76" spans="1:21" x14ac:dyDescent="0.2">
      <c r="A76" s="4"/>
      <c r="B76" s="128"/>
      <c r="C76" s="128"/>
      <c r="D76" s="128"/>
      <c r="E76" s="128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4"/>
      <c r="U76" s="4"/>
    </row>
    <row r="77" spans="1:21" x14ac:dyDescent="0.2">
      <c r="A77" s="4"/>
      <c r="B77" s="128"/>
      <c r="C77" s="128"/>
      <c r="D77" s="128"/>
      <c r="E77" s="128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4"/>
      <c r="U77" s="4"/>
    </row>
    <row r="78" spans="1:21" x14ac:dyDescent="0.2">
      <c r="A78" s="4"/>
      <c r="B78" s="128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4"/>
      <c r="U78" s="4"/>
    </row>
    <row r="79" spans="1:21" x14ac:dyDescent="0.2">
      <c r="A79" s="4"/>
      <c r="B79" s="130" t="s">
        <v>149</v>
      </c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4"/>
      <c r="U79" s="4"/>
    </row>
    <row r="80" spans="1:21" x14ac:dyDescent="0.2">
      <c r="A80" s="4"/>
      <c r="B80" s="127" t="s">
        <v>52</v>
      </c>
      <c r="C80" s="127" t="s">
        <v>0</v>
      </c>
      <c r="D80" s="127" t="s">
        <v>2</v>
      </c>
      <c r="E80" s="127" t="s">
        <v>3</v>
      </c>
      <c r="F80" s="127"/>
      <c r="G80" s="127"/>
      <c r="H80" s="127"/>
      <c r="I80" s="127" t="s">
        <v>52</v>
      </c>
      <c r="J80" s="127" t="s">
        <v>0</v>
      </c>
      <c r="K80" s="127" t="s">
        <v>2</v>
      </c>
      <c r="L80" s="127" t="s">
        <v>3</v>
      </c>
      <c r="M80" s="127"/>
      <c r="N80" s="127"/>
      <c r="O80" s="127"/>
      <c r="P80" s="127" t="s">
        <v>52</v>
      </c>
      <c r="Q80" s="127" t="s">
        <v>0</v>
      </c>
      <c r="R80" s="127" t="s">
        <v>2</v>
      </c>
      <c r="S80" s="127" t="s">
        <v>3</v>
      </c>
      <c r="T80" s="4"/>
      <c r="U80" s="4"/>
    </row>
    <row r="81" spans="1:21" x14ac:dyDescent="0.2">
      <c r="A81" s="4"/>
      <c r="B81" s="128">
        <f t="shared" ref="B81:E93" si="45">B10-B63</f>
        <v>137.78</v>
      </c>
      <c r="C81" s="128">
        <f t="shared" si="45"/>
        <v>154.38</v>
      </c>
      <c r="D81" s="128">
        <f t="shared" si="45"/>
        <v>13.28</v>
      </c>
      <c r="E81" s="128">
        <f t="shared" si="45"/>
        <v>1.66</v>
      </c>
      <c r="F81" s="127"/>
      <c r="G81" s="127"/>
      <c r="H81" s="127"/>
      <c r="I81" s="127">
        <f t="shared" ref="I81:L93" si="46">I10-I63</f>
        <v>36.519999999999996</v>
      </c>
      <c r="J81" s="127">
        <f t="shared" si="46"/>
        <v>136.12</v>
      </c>
      <c r="K81" s="127">
        <f t="shared" si="46"/>
        <v>9.9600000000000009</v>
      </c>
      <c r="L81" s="127">
        <f t="shared" si="46"/>
        <v>4.9800000000000004</v>
      </c>
      <c r="M81" s="127"/>
      <c r="N81" s="127"/>
      <c r="O81" s="127"/>
      <c r="P81" s="127">
        <f t="shared" ref="P81:S92" si="47">P10-P63</f>
        <v>35.69</v>
      </c>
      <c r="Q81" s="127">
        <f t="shared" si="47"/>
        <v>141.93</v>
      </c>
      <c r="R81" s="127">
        <f t="shared" si="47"/>
        <v>9.9600000000000009</v>
      </c>
      <c r="S81" s="127">
        <f t="shared" si="47"/>
        <v>1.66</v>
      </c>
      <c r="T81" s="4"/>
      <c r="U81" s="4"/>
    </row>
    <row r="82" spans="1:21" x14ac:dyDescent="0.2">
      <c r="A82" s="4"/>
      <c r="B82" s="128">
        <f t="shared" si="45"/>
        <v>132.80000000000001</v>
      </c>
      <c r="C82" s="128">
        <f t="shared" si="45"/>
        <v>160.19</v>
      </c>
      <c r="D82" s="128">
        <f t="shared" si="45"/>
        <v>14.94</v>
      </c>
      <c r="E82" s="128">
        <f t="shared" si="45"/>
        <v>2.4900000000000002</v>
      </c>
      <c r="F82" s="127"/>
      <c r="G82" s="127"/>
      <c r="H82" s="127"/>
      <c r="I82" s="127">
        <f t="shared" si="46"/>
        <v>38.18</v>
      </c>
      <c r="J82" s="127">
        <f t="shared" si="46"/>
        <v>161.01999999999998</v>
      </c>
      <c r="K82" s="127">
        <f t="shared" si="46"/>
        <v>9.9600000000000009</v>
      </c>
      <c r="L82" s="127">
        <f t="shared" si="46"/>
        <v>1.66</v>
      </c>
      <c r="M82" s="127"/>
      <c r="N82" s="127"/>
      <c r="O82" s="127"/>
      <c r="P82" s="127">
        <f t="shared" si="47"/>
        <v>43.16</v>
      </c>
      <c r="Q82" s="127">
        <f t="shared" si="47"/>
        <v>146.07999999999998</v>
      </c>
      <c r="R82" s="127">
        <f t="shared" si="47"/>
        <v>11.62</v>
      </c>
      <c r="S82" s="127">
        <f t="shared" si="47"/>
        <v>2.4900000000000002</v>
      </c>
      <c r="T82" s="4"/>
      <c r="U82" s="4"/>
    </row>
    <row r="83" spans="1:21" x14ac:dyDescent="0.2">
      <c r="B83" s="128">
        <f t="shared" si="45"/>
        <v>85.49</v>
      </c>
      <c r="C83" s="128">
        <f t="shared" si="45"/>
        <v>114.53999999999999</v>
      </c>
      <c r="D83" s="128">
        <f t="shared" si="45"/>
        <v>16.600000000000001</v>
      </c>
      <c r="E83" s="128">
        <f t="shared" si="45"/>
        <v>1.66</v>
      </c>
      <c r="F83" s="127"/>
      <c r="G83" s="129"/>
      <c r="H83" s="129"/>
      <c r="I83" s="127">
        <f t="shared" si="46"/>
        <v>42.33</v>
      </c>
      <c r="J83" s="127">
        <f t="shared" si="46"/>
        <v>156.04</v>
      </c>
      <c r="K83" s="127">
        <f t="shared" si="46"/>
        <v>9.129999999999999</v>
      </c>
      <c r="L83" s="127">
        <f t="shared" si="46"/>
        <v>3.32</v>
      </c>
      <c r="M83" s="129"/>
      <c r="N83" s="129"/>
      <c r="O83" s="129"/>
      <c r="P83" s="127">
        <f t="shared" si="47"/>
        <v>48.14</v>
      </c>
      <c r="Q83" s="127">
        <f t="shared" si="47"/>
        <v>138.61000000000001</v>
      </c>
      <c r="R83" s="127">
        <f t="shared" si="47"/>
        <v>9.129999999999999</v>
      </c>
      <c r="S83" s="127">
        <f t="shared" si="47"/>
        <v>0.83</v>
      </c>
    </row>
    <row r="84" spans="1:21" x14ac:dyDescent="0.2">
      <c r="B84" s="128">
        <f t="shared" si="45"/>
        <v>63.08</v>
      </c>
      <c r="C84" s="128">
        <f t="shared" si="45"/>
        <v>129.47999999999999</v>
      </c>
      <c r="D84" s="128">
        <f t="shared" si="45"/>
        <v>19.920000000000002</v>
      </c>
      <c r="E84" s="128">
        <f t="shared" si="45"/>
        <v>0.83</v>
      </c>
      <c r="F84" s="127"/>
      <c r="G84" s="129"/>
      <c r="H84" s="129"/>
      <c r="I84" s="127">
        <f t="shared" si="46"/>
        <v>29.88</v>
      </c>
      <c r="J84" s="127">
        <f t="shared" si="46"/>
        <v>146.07999999999998</v>
      </c>
      <c r="K84" s="127">
        <f t="shared" si="46"/>
        <v>8.3000000000000007</v>
      </c>
      <c r="L84" s="127">
        <f t="shared" si="46"/>
        <v>0.83</v>
      </c>
      <c r="M84" s="129"/>
      <c r="N84" s="129"/>
      <c r="O84" s="129"/>
      <c r="P84" s="127">
        <f t="shared" si="47"/>
        <v>31.54</v>
      </c>
      <c r="Q84" s="127">
        <f t="shared" si="47"/>
        <v>159.36000000000001</v>
      </c>
      <c r="R84" s="127">
        <f t="shared" si="47"/>
        <v>14.94</v>
      </c>
      <c r="S84" s="127">
        <f t="shared" si="47"/>
        <v>1.66</v>
      </c>
    </row>
    <row r="85" spans="1:21" x14ac:dyDescent="0.2">
      <c r="B85" s="128">
        <f t="shared" si="45"/>
        <v>62.25</v>
      </c>
      <c r="C85" s="128">
        <f t="shared" si="45"/>
        <v>113.71</v>
      </c>
      <c r="D85" s="128">
        <f t="shared" si="45"/>
        <v>19.920000000000002</v>
      </c>
      <c r="E85" s="128">
        <f t="shared" si="45"/>
        <v>4.1500000000000004</v>
      </c>
      <c r="F85" s="127"/>
      <c r="G85" s="129"/>
      <c r="H85" s="129"/>
      <c r="I85" s="127">
        <f t="shared" si="46"/>
        <v>39.840000000000003</v>
      </c>
      <c r="J85" s="127">
        <f t="shared" si="46"/>
        <v>133.63</v>
      </c>
      <c r="K85" s="127">
        <f t="shared" si="46"/>
        <v>9.9600000000000009</v>
      </c>
      <c r="L85" s="127">
        <f t="shared" si="46"/>
        <v>0.83</v>
      </c>
      <c r="M85" s="129"/>
      <c r="N85" s="129"/>
      <c r="O85" s="129"/>
      <c r="P85" s="127">
        <f t="shared" si="47"/>
        <v>48.97</v>
      </c>
      <c r="Q85" s="127">
        <f t="shared" si="47"/>
        <v>137.78</v>
      </c>
      <c r="R85" s="127">
        <f t="shared" si="47"/>
        <v>7.47</v>
      </c>
      <c r="S85" s="127">
        <f t="shared" si="47"/>
        <v>0.83</v>
      </c>
    </row>
    <row r="86" spans="1:21" x14ac:dyDescent="0.2">
      <c r="B86" s="128">
        <f t="shared" si="45"/>
        <v>64.739999999999995</v>
      </c>
      <c r="C86" s="128">
        <f t="shared" si="45"/>
        <v>115.37</v>
      </c>
      <c r="D86" s="128">
        <f t="shared" si="45"/>
        <v>13.28</v>
      </c>
      <c r="E86" s="128">
        <f t="shared" si="45"/>
        <v>1.66</v>
      </c>
      <c r="F86" s="127"/>
      <c r="G86" s="129"/>
      <c r="H86" s="129"/>
      <c r="I86" s="127">
        <f t="shared" si="46"/>
        <v>38.18</v>
      </c>
      <c r="J86" s="127">
        <f t="shared" si="46"/>
        <v>126.16</v>
      </c>
      <c r="K86" s="127">
        <f t="shared" si="46"/>
        <v>9.9600000000000009</v>
      </c>
      <c r="L86" s="127">
        <f t="shared" si="46"/>
        <v>2.4900000000000002</v>
      </c>
      <c r="M86" s="129"/>
      <c r="N86" s="129"/>
      <c r="O86" s="129"/>
      <c r="P86" s="127">
        <f t="shared" si="47"/>
        <v>38.18</v>
      </c>
      <c r="Q86" s="127">
        <f t="shared" si="47"/>
        <v>148.57</v>
      </c>
      <c r="R86" s="127">
        <f t="shared" si="47"/>
        <v>8.3000000000000007</v>
      </c>
      <c r="S86" s="127">
        <f t="shared" si="47"/>
        <v>1.66</v>
      </c>
    </row>
    <row r="87" spans="1:21" x14ac:dyDescent="0.2">
      <c r="B87" s="128">
        <f t="shared" si="45"/>
        <v>48.97</v>
      </c>
      <c r="C87" s="128">
        <f t="shared" si="45"/>
        <v>121.18</v>
      </c>
      <c r="D87" s="128">
        <f t="shared" si="45"/>
        <v>11.62</v>
      </c>
      <c r="E87" s="128">
        <f t="shared" si="45"/>
        <v>0.83</v>
      </c>
      <c r="F87" s="127"/>
      <c r="G87" s="129"/>
      <c r="H87" s="129"/>
      <c r="I87" s="127">
        <f t="shared" si="46"/>
        <v>37.35</v>
      </c>
      <c r="J87" s="127">
        <f t="shared" si="46"/>
        <v>122.84</v>
      </c>
      <c r="K87" s="127">
        <f t="shared" si="46"/>
        <v>9.129999999999999</v>
      </c>
      <c r="L87" s="127">
        <f t="shared" si="46"/>
        <v>1.66</v>
      </c>
      <c r="M87" s="129"/>
      <c r="N87" s="129"/>
      <c r="O87" s="129"/>
      <c r="P87" s="127">
        <f t="shared" si="47"/>
        <v>35.69</v>
      </c>
      <c r="Q87" s="127">
        <f t="shared" si="47"/>
        <v>136.12</v>
      </c>
      <c r="R87" s="127">
        <f t="shared" si="47"/>
        <v>9.9600000000000009</v>
      </c>
      <c r="S87" s="127">
        <f t="shared" si="47"/>
        <v>1.66</v>
      </c>
    </row>
    <row r="88" spans="1:21" x14ac:dyDescent="0.2">
      <c r="B88" s="128">
        <f t="shared" si="45"/>
        <v>70.55</v>
      </c>
      <c r="C88" s="128">
        <f t="shared" si="45"/>
        <v>183.43</v>
      </c>
      <c r="D88" s="128">
        <f t="shared" si="45"/>
        <v>9.129999999999999</v>
      </c>
      <c r="E88" s="128">
        <f t="shared" si="45"/>
        <v>5.81</v>
      </c>
      <c r="F88" s="127"/>
      <c r="G88" s="129"/>
      <c r="H88" s="129"/>
      <c r="I88" s="127">
        <f t="shared" si="46"/>
        <v>38.18</v>
      </c>
      <c r="J88" s="127">
        <f t="shared" si="46"/>
        <v>116.2</v>
      </c>
      <c r="K88" s="127">
        <f t="shared" si="46"/>
        <v>7.47</v>
      </c>
      <c r="L88" s="127">
        <f t="shared" si="46"/>
        <v>0.83</v>
      </c>
      <c r="M88" s="129"/>
      <c r="N88" s="129"/>
      <c r="O88" s="129"/>
      <c r="P88" s="127">
        <f t="shared" si="47"/>
        <v>40.67</v>
      </c>
      <c r="Q88" s="127">
        <f t="shared" si="47"/>
        <v>154.38</v>
      </c>
      <c r="R88" s="127">
        <f t="shared" si="47"/>
        <v>6.64</v>
      </c>
      <c r="S88" s="127">
        <f t="shared" si="47"/>
        <v>1.66</v>
      </c>
    </row>
    <row r="89" spans="1:21" x14ac:dyDescent="0.2">
      <c r="B89" s="128">
        <f t="shared" si="45"/>
        <v>45.65</v>
      </c>
      <c r="C89" s="128">
        <f t="shared" si="45"/>
        <v>148.57</v>
      </c>
      <c r="D89" s="128">
        <f t="shared" si="45"/>
        <v>9.9600000000000009</v>
      </c>
      <c r="E89" s="128">
        <f t="shared" si="45"/>
        <v>1.66</v>
      </c>
      <c r="F89" s="127"/>
      <c r="G89" s="129"/>
      <c r="H89" s="129"/>
      <c r="I89" s="127">
        <f t="shared" si="46"/>
        <v>48.14</v>
      </c>
      <c r="J89" s="127">
        <f t="shared" si="46"/>
        <v>112.88</v>
      </c>
      <c r="K89" s="127">
        <f t="shared" si="46"/>
        <v>9.129999999999999</v>
      </c>
      <c r="L89" s="127">
        <f t="shared" si="46"/>
        <v>1.66</v>
      </c>
      <c r="M89" s="129"/>
      <c r="N89" s="129"/>
      <c r="O89" s="129"/>
      <c r="P89" s="127">
        <f t="shared" si="47"/>
        <v>32.369999999999997</v>
      </c>
      <c r="Q89" s="127">
        <f t="shared" si="47"/>
        <v>130.31</v>
      </c>
      <c r="R89" s="127">
        <f t="shared" si="47"/>
        <v>7.47</v>
      </c>
      <c r="S89" s="127">
        <f t="shared" si="47"/>
        <v>1.66</v>
      </c>
    </row>
    <row r="90" spans="1:21" x14ac:dyDescent="0.2">
      <c r="B90" s="128">
        <f t="shared" si="45"/>
        <v>47.31</v>
      </c>
      <c r="C90" s="128">
        <f t="shared" si="45"/>
        <v>148.57</v>
      </c>
      <c r="D90" s="128">
        <f t="shared" si="45"/>
        <v>10.79</v>
      </c>
      <c r="E90" s="128">
        <f t="shared" si="45"/>
        <v>0.83</v>
      </c>
      <c r="F90" s="127"/>
      <c r="G90" s="129"/>
      <c r="H90" s="129"/>
      <c r="I90" s="127">
        <f t="shared" si="46"/>
        <v>44.82</v>
      </c>
      <c r="J90" s="127">
        <f t="shared" si="46"/>
        <v>119.52</v>
      </c>
      <c r="K90" s="127">
        <f t="shared" si="46"/>
        <v>14.11</v>
      </c>
      <c r="L90" s="127">
        <f t="shared" si="46"/>
        <v>2.4900000000000002</v>
      </c>
      <c r="M90" s="129"/>
      <c r="N90" s="129"/>
      <c r="O90" s="129"/>
      <c r="P90" s="127">
        <f t="shared" si="47"/>
        <v>43.99</v>
      </c>
      <c r="Q90" s="127">
        <f t="shared" si="47"/>
        <v>152.72</v>
      </c>
      <c r="R90" s="127">
        <f t="shared" si="47"/>
        <v>9.9600000000000009</v>
      </c>
      <c r="S90" s="127">
        <f t="shared" si="47"/>
        <v>1.66</v>
      </c>
    </row>
    <row r="91" spans="1:21" x14ac:dyDescent="0.2">
      <c r="B91" s="128">
        <f t="shared" si="45"/>
        <v>40.67</v>
      </c>
      <c r="C91" s="128">
        <f t="shared" si="45"/>
        <v>146.91</v>
      </c>
      <c r="D91" s="128">
        <f t="shared" si="45"/>
        <v>10.79</v>
      </c>
      <c r="E91" s="128">
        <f t="shared" si="45"/>
        <v>0.83</v>
      </c>
      <c r="F91" s="127"/>
      <c r="G91" s="129"/>
      <c r="H91" s="129"/>
      <c r="I91" s="127">
        <f t="shared" si="46"/>
        <v>34.03</v>
      </c>
      <c r="J91" s="127">
        <f t="shared" si="46"/>
        <v>146.07999999999998</v>
      </c>
      <c r="K91" s="127">
        <f t="shared" si="46"/>
        <v>9.129999999999999</v>
      </c>
      <c r="L91" s="127">
        <f t="shared" si="46"/>
        <v>3.32</v>
      </c>
      <c r="M91" s="129"/>
      <c r="N91" s="129"/>
      <c r="O91" s="129"/>
      <c r="P91" s="127">
        <f t="shared" si="47"/>
        <v>34.03</v>
      </c>
      <c r="Q91" s="127">
        <f t="shared" si="47"/>
        <v>151.06</v>
      </c>
      <c r="R91" s="127">
        <f t="shared" si="47"/>
        <v>11.62</v>
      </c>
      <c r="S91" s="127">
        <f t="shared" si="47"/>
        <v>1.66</v>
      </c>
    </row>
    <row r="92" spans="1:21" x14ac:dyDescent="0.2">
      <c r="B92" s="128">
        <f t="shared" si="45"/>
        <v>48.97</v>
      </c>
      <c r="C92" s="128">
        <f t="shared" si="45"/>
        <v>149.4</v>
      </c>
      <c r="D92" s="128">
        <f t="shared" si="45"/>
        <v>9.9600000000000009</v>
      </c>
      <c r="E92" s="128">
        <f t="shared" si="45"/>
        <v>1.66</v>
      </c>
      <c r="F92" s="127"/>
      <c r="G92" s="129"/>
      <c r="H92" s="129"/>
      <c r="I92" s="127">
        <f t="shared" si="46"/>
        <v>47.31</v>
      </c>
      <c r="J92" s="127">
        <f t="shared" si="46"/>
        <v>161.85</v>
      </c>
      <c r="K92" s="127">
        <f t="shared" si="46"/>
        <v>11.62</v>
      </c>
      <c r="L92" s="127">
        <f t="shared" si="46"/>
        <v>2.4900000000000002</v>
      </c>
      <c r="M92" s="129"/>
      <c r="N92" s="129"/>
      <c r="O92" s="129"/>
      <c r="P92" s="127">
        <f t="shared" si="47"/>
        <v>32.369999999999997</v>
      </c>
      <c r="Q92" s="127">
        <f t="shared" si="47"/>
        <v>133.63</v>
      </c>
      <c r="R92" s="127">
        <f t="shared" si="47"/>
        <v>8.3000000000000007</v>
      </c>
      <c r="S92" s="127">
        <f t="shared" si="47"/>
        <v>0</v>
      </c>
    </row>
    <row r="93" spans="1:21" x14ac:dyDescent="0.2">
      <c r="B93" s="128">
        <f t="shared" si="45"/>
        <v>38.18</v>
      </c>
      <c r="C93" s="128">
        <f t="shared" si="45"/>
        <v>135.29</v>
      </c>
      <c r="D93" s="128">
        <f t="shared" si="45"/>
        <v>9.9600000000000009</v>
      </c>
      <c r="E93" s="128">
        <f t="shared" si="45"/>
        <v>1.66</v>
      </c>
      <c r="F93" s="129"/>
      <c r="G93" s="129"/>
      <c r="H93" s="129"/>
      <c r="I93" s="127">
        <f t="shared" si="46"/>
        <v>52.29</v>
      </c>
      <c r="J93" s="127">
        <f t="shared" si="46"/>
        <v>147.74</v>
      </c>
      <c r="K93" s="127">
        <f t="shared" si="46"/>
        <v>7.47</v>
      </c>
      <c r="L93" s="127">
        <f t="shared" si="46"/>
        <v>2.4900000000000002</v>
      </c>
      <c r="M93" s="129"/>
      <c r="N93" s="129"/>
      <c r="O93" s="129"/>
      <c r="P93" s="127"/>
      <c r="Q93" s="127"/>
      <c r="R93" s="127"/>
      <c r="S93" s="127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zoomScaleNormal="100" workbookViewId="0">
      <selection activeCell="V11" sqref="V1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8" t="s">
        <v>38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2" t="s">
        <v>54</v>
      </c>
      <c r="B4" s="162"/>
      <c r="C4" s="162"/>
      <c r="D4" s="26"/>
      <c r="E4" s="160" t="str">
        <f>'G-2'!E4:H4</f>
        <v>DE OBRA</v>
      </c>
      <c r="F4" s="160"/>
      <c r="G4" s="160"/>
      <c r="H4" s="16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4" t="s">
        <v>56</v>
      </c>
      <c r="B5" s="154"/>
      <c r="C5" s="154"/>
      <c r="D5" s="160" t="str">
        <f>'G-2'!D5:H5</f>
        <v>CALLE 74 X CARRERA 43</v>
      </c>
      <c r="E5" s="160"/>
      <c r="F5" s="160"/>
      <c r="G5" s="160"/>
      <c r="H5" s="160"/>
      <c r="I5" s="154" t="s">
        <v>53</v>
      </c>
      <c r="J5" s="154"/>
      <c r="K5" s="154"/>
      <c r="L5" s="161">
        <f>'G-2'!L5:N5</f>
        <v>0</v>
      </c>
      <c r="M5" s="161"/>
      <c r="N5" s="161"/>
      <c r="O5" s="12"/>
      <c r="P5" s="154" t="s">
        <v>57</v>
      </c>
      <c r="Q5" s="154"/>
      <c r="R5" s="154"/>
      <c r="S5" s="159" t="s">
        <v>91</v>
      </c>
      <c r="T5" s="159"/>
      <c r="U5" s="159"/>
    </row>
    <row r="6" spans="1:28" ht="12.75" customHeight="1" x14ac:dyDescent="0.2">
      <c r="A6" s="154" t="s">
        <v>55</v>
      </c>
      <c r="B6" s="154"/>
      <c r="C6" s="154"/>
      <c r="D6" s="163" t="s">
        <v>154</v>
      </c>
      <c r="E6" s="163"/>
      <c r="F6" s="163"/>
      <c r="G6" s="163"/>
      <c r="H6" s="163"/>
      <c r="I6" s="154" t="s">
        <v>59</v>
      </c>
      <c r="J6" s="154"/>
      <c r="K6" s="154"/>
      <c r="L6" s="156">
        <v>3</v>
      </c>
      <c r="M6" s="156"/>
      <c r="N6" s="156"/>
      <c r="O6" s="42"/>
      <c r="P6" s="154" t="s">
        <v>58</v>
      </c>
      <c r="Q6" s="154"/>
      <c r="R6" s="154"/>
      <c r="S6" s="157">
        <f>'G-2'!S6:U6</f>
        <v>42474</v>
      </c>
      <c r="T6" s="157"/>
      <c r="U6" s="157"/>
    </row>
    <row r="7" spans="1:28" ht="7.5" customHeight="1" x14ac:dyDescent="0.2">
      <c r="A7" s="13"/>
      <c r="B7" s="11"/>
      <c r="C7" s="11"/>
      <c r="D7" s="11"/>
      <c r="E7" s="155"/>
      <c r="F7" s="155"/>
      <c r="G7" s="155"/>
      <c r="H7" s="155"/>
      <c r="I7" s="155"/>
      <c r="J7" s="155"/>
      <c r="K7" s="15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3" t="s">
        <v>36</v>
      </c>
      <c r="B8" s="146" t="s">
        <v>34</v>
      </c>
      <c r="C8" s="147"/>
      <c r="D8" s="147"/>
      <c r="E8" s="148"/>
      <c r="F8" s="143" t="s">
        <v>35</v>
      </c>
      <c r="G8" s="143" t="s">
        <v>37</v>
      </c>
      <c r="H8" s="143" t="s">
        <v>36</v>
      </c>
      <c r="I8" s="146" t="s">
        <v>34</v>
      </c>
      <c r="J8" s="147"/>
      <c r="K8" s="147"/>
      <c r="L8" s="148"/>
      <c r="M8" s="143" t="s">
        <v>35</v>
      </c>
      <c r="N8" s="143" t="s">
        <v>37</v>
      </c>
      <c r="O8" s="143" t="s">
        <v>36</v>
      </c>
      <c r="P8" s="146" t="s">
        <v>34</v>
      </c>
      <c r="Q8" s="147"/>
      <c r="R8" s="147"/>
      <c r="S8" s="148"/>
      <c r="T8" s="143" t="s">
        <v>35</v>
      </c>
      <c r="U8" s="143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v>183</v>
      </c>
      <c r="C10" s="46">
        <v>367</v>
      </c>
      <c r="D10" s="46">
        <v>34</v>
      </c>
      <c r="E10" s="46">
        <v>6</v>
      </c>
      <c r="F10" s="48">
        <f>B10*0.5+C10*1+D10*2+E10*2.5</f>
        <v>541.5</v>
      </c>
      <c r="G10" s="2"/>
      <c r="H10" s="19" t="s">
        <v>4</v>
      </c>
      <c r="I10" s="46">
        <v>94</v>
      </c>
      <c r="J10" s="46">
        <v>286</v>
      </c>
      <c r="K10" s="46">
        <v>16</v>
      </c>
      <c r="L10" s="46">
        <v>9</v>
      </c>
      <c r="M10" s="6">
        <f>I10*0.5+J10*1+K10*2+L10*2.5</f>
        <v>387.5</v>
      </c>
      <c r="N10" s="9">
        <f>F20+F21+F22+M10</f>
        <v>1585.5</v>
      </c>
      <c r="O10" s="19" t="s">
        <v>43</v>
      </c>
      <c r="P10" s="46">
        <v>113</v>
      </c>
      <c r="Q10" s="46">
        <v>332</v>
      </c>
      <c r="R10" s="46">
        <v>19</v>
      </c>
      <c r="S10" s="46">
        <v>6</v>
      </c>
      <c r="T10" s="6">
        <f>P10*0.5+Q10*1+R10*2+S10*2.5</f>
        <v>441.5</v>
      </c>
      <c r="U10" s="10"/>
      <c r="W10" s="1"/>
      <c r="X10" s="1"/>
      <c r="Y10" s="1" t="s">
        <v>82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233</v>
      </c>
      <c r="C11" s="46">
        <v>375</v>
      </c>
      <c r="D11" s="46">
        <v>31</v>
      </c>
      <c r="E11" s="46">
        <v>4</v>
      </c>
      <c r="F11" s="6">
        <f t="shared" ref="F11:F22" si="0">B11*0.5+C11*1+D11*2+E11*2.5</f>
        <v>563.5</v>
      </c>
      <c r="G11" s="2"/>
      <c r="H11" s="19" t="s">
        <v>5</v>
      </c>
      <c r="I11" s="46">
        <v>94</v>
      </c>
      <c r="J11" s="46">
        <v>303</v>
      </c>
      <c r="K11" s="46">
        <v>16</v>
      </c>
      <c r="L11" s="46">
        <v>11</v>
      </c>
      <c r="M11" s="6">
        <f t="shared" ref="M11:M22" si="1">I11*0.5+J11*1+K11*2+L11*2.5</f>
        <v>409.5</v>
      </c>
      <c r="N11" s="9">
        <f>F21+F22+M10+M11</f>
        <v>1596</v>
      </c>
      <c r="O11" s="19" t="s">
        <v>44</v>
      </c>
      <c r="P11" s="46">
        <v>118</v>
      </c>
      <c r="Q11" s="46">
        <v>361</v>
      </c>
      <c r="R11" s="46">
        <v>21</v>
      </c>
      <c r="S11" s="46">
        <v>8</v>
      </c>
      <c r="T11" s="6">
        <f t="shared" ref="T11:T21" si="2">P11*0.5+Q11*1+R11*2+S11*2.5</f>
        <v>482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184</v>
      </c>
      <c r="C12" s="46">
        <v>382</v>
      </c>
      <c r="D12" s="46">
        <v>25</v>
      </c>
      <c r="E12" s="46">
        <v>9</v>
      </c>
      <c r="F12" s="6">
        <f t="shared" si="0"/>
        <v>546.5</v>
      </c>
      <c r="G12" s="2"/>
      <c r="H12" s="19" t="s">
        <v>6</v>
      </c>
      <c r="I12" s="46">
        <v>89</v>
      </c>
      <c r="J12" s="46">
        <v>337</v>
      </c>
      <c r="K12" s="46">
        <v>18</v>
      </c>
      <c r="L12" s="46">
        <v>5</v>
      </c>
      <c r="M12" s="6">
        <f t="shared" si="1"/>
        <v>430</v>
      </c>
      <c r="N12" s="2">
        <f>F22+M10+M11+M12</f>
        <v>1615.5</v>
      </c>
      <c r="O12" s="19" t="s">
        <v>32</v>
      </c>
      <c r="P12" s="46">
        <v>109</v>
      </c>
      <c r="Q12" s="46">
        <v>324</v>
      </c>
      <c r="R12" s="46">
        <v>17</v>
      </c>
      <c r="S12" s="46">
        <v>4</v>
      </c>
      <c r="T12" s="6">
        <f t="shared" si="2"/>
        <v>422.5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152</v>
      </c>
      <c r="C13" s="46">
        <v>342</v>
      </c>
      <c r="D13" s="46">
        <v>37</v>
      </c>
      <c r="E13" s="46">
        <v>9</v>
      </c>
      <c r="F13" s="6">
        <f t="shared" si="0"/>
        <v>514.5</v>
      </c>
      <c r="G13" s="2">
        <f>F10+F11+F12+F13</f>
        <v>2166</v>
      </c>
      <c r="H13" s="19" t="s">
        <v>7</v>
      </c>
      <c r="I13" s="46">
        <v>77</v>
      </c>
      <c r="J13" s="46">
        <v>336</v>
      </c>
      <c r="K13" s="46">
        <v>15</v>
      </c>
      <c r="L13" s="46">
        <v>7</v>
      </c>
      <c r="M13" s="6">
        <f t="shared" si="1"/>
        <v>422</v>
      </c>
      <c r="N13" s="2">
        <f t="shared" ref="N13:N18" si="3">M10+M11+M12+M13</f>
        <v>1649</v>
      </c>
      <c r="O13" s="19" t="s">
        <v>33</v>
      </c>
      <c r="P13" s="46">
        <v>120</v>
      </c>
      <c r="Q13" s="46">
        <v>309</v>
      </c>
      <c r="R13" s="46">
        <v>19</v>
      </c>
      <c r="S13" s="46">
        <v>9</v>
      </c>
      <c r="T13" s="6">
        <f t="shared" si="2"/>
        <v>429.5</v>
      </c>
      <c r="U13" s="2">
        <f t="shared" ref="U13:U21" si="4">T10+T11+T12+T13</f>
        <v>1775.5</v>
      </c>
      <c r="W13" s="1" t="s">
        <v>86</v>
      </c>
      <c r="X13" s="51">
        <v>1077.5</v>
      </c>
      <c r="Y13" s="1" t="s">
        <v>77</v>
      </c>
      <c r="Z13" s="51">
        <v>950</v>
      </c>
      <c r="AA13" s="1" t="s">
        <v>74</v>
      </c>
      <c r="AB13" s="51">
        <v>0</v>
      </c>
    </row>
    <row r="14" spans="1:28" ht="24" customHeight="1" x14ac:dyDescent="0.2">
      <c r="A14" s="18" t="s">
        <v>21</v>
      </c>
      <c r="B14" s="46">
        <v>100</v>
      </c>
      <c r="C14" s="46">
        <v>197</v>
      </c>
      <c r="D14" s="46">
        <v>20</v>
      </c>
      <c r="E14" s="46">
        <v>8</v>
      </c>
      <c r="F14" s="6">
        <f t="shared" si="0"/>
        <v>307</v>
      </c>
      <c r="G14" s="2">
        <f t="shared" ref="G14:G19" si="5">F11+F12+F13+F14</f>
        <v>1931.5</v>
      </c>
      <c r="H14" s="19" t="s">
        <v>9</v>
      </c>
      <c r="I14" s="46">
        <v>96</v>
      </c>
      <c r="J14" s="46">
        <v>331</v>
      </c>
      <c r="K14" s="46">
        <v>21</v>
      </c>
      <c r="L14" s="46">
        <v>6</v>
      </c>
      <c r="M14" s="6">
        <f t="shared" si="1"/>
        <v>436</v>
      </c>
      <c r="N14" s="2">
        <f t="shared" si="3"/>
        <v>1697.5</v>
      </c>
      <c r="O14" s="19" t="s">
        <v>29</v>
      </c>
      <c r="P14" s="45">
        <v>124</v>
      </c>
      <c r="Q14" s="45">
        <v>356</v>
      </c>
      <c r="R14" s="45">
        <v>27</v>
      </c>
      <c r="S14" s="45">
        <v>3</v>
      </c>
      <c r="T14" s="6">
        <f t="shared" si="2"/>
        <v>479.5</v>
      </c>
      <c r="U14" s="2">
        <f t="shared" si="4"/>
        <v>1813.5</v>
      </c>
      <c r="W14" s="1" t="s">
        <v>84</v>
      </c>
      <c r="X14" s="51">
        <v>1084</v>
      </c>
      <c r="Y14" s="1" t="s">
        <v>72</v>
      </c>
      <c r="Z14" s="51">
        <v>986</v>
      </c>
      <c r="AA14" s="1" t="s">
        <v>75</v>
      </c>
      <c r="AB14" s="51">
        <v>0</v>
      </c>
    </row>
    <row r="15" spans="1:28" ht="24" customHeight="1" x14ac:dyDescent="0.2">
      <c r="A15" s="18" t="s">
        <v>23</v>
      </c>
      <c r="B15" s="46">
        <v>132</v>
      </c>
      <c r="C15" s="46">
        <v>206</v>
      </c>
      <c r="D15" s="46">
        <v>18</v>
      </c>
      <c r="E15" s="46">
        <v>7</v>
      </c>
      <c r="F15" s="6">
        <f t="shared" si="0"/>
        <v>325.5</v>
      </c>
      <c r="G15" s="2">
        <f t="shared" si="5"/>
        <v>1693.5</v>
      </c>
      <c r="H15" s="19" t="s">
        <v>12</v>
      </c>
      <c r="I15" s="46">
        <v>100</v>
      </c>
      <c r="J15" s="46">
        <v>348</v>
      </c>
      <c r="K15" s="46">
        <v>19</v>
      </c>
      <c r="L15" s="46">
        <v>6</v>
      </c>
      <c r="M15" s="6">
        <f t="shared" si="1"/>
        <v>451</v>
      </c>
      <c r="N15" s="2">
        <f t="shared" si="3"/>
        <v>1739</v>
      </c>
      <c r="O15" s="18" t="s">
        <v>30</v>
      </c>
      <c r="P15" s="46">
        <v>113</v>
      </c>
      <c r="Q15" s="46">
        <v>353</v>
      </c>
      <c r="R15" s="46">
        <v>17</v>
      </c>
      <c r="S15" s="46">
        <v>4</v>
      </c>
      <c r="T15" s="6">
        <f t="shared" si="2"/>
        <v>453.5</v>
      </c>
      <c r="U15" s="2">
        <f t="shared" si="4"/>
        <v>1785</v>
      </c>
      <c r="W15" s="1" t="s">
        <v>81</v>
      </c>
      <c r="X15" s="51">
        <v>1088</v>
      </c>
      <c r="Y15" s="1" t="s">
        <v>62</v>
      </c>
      <c r="Z15" s="51">
        <v>1007</v>
      </c>
      <c r="AA15" s="1" t="s">
        <v>78</v>
      </c>
      <c r="AB15" s="51">
        <v>0</v>
      </c>
    </row>
    <row r="16" spans="1:28" ht="24" customHeight="1" x14ac:dyDescent="0.2">
      <c r="A16" s="18" t="s">
        <v>39</v>
      </c>
      <c r="B16" s="46">
        <v>109</v>
      </c>
      <c r="C16" s="46">
        <v>315</v>
      </c>
      <c r="D16" s="46">
        <v>27</v>
      </c>
      <c r="E16" s="46">
        <v>11</v>
      </c>
      <c r="F16" s="6">
        <f t="shared" si="0"/>
        <v>451</v>
      </c>
      <c r="G16" s="2">
        <f t="shared" si="5"/>
        <v>1598</v>
      </c>
      <c r="H16" s="19" t="s">
        <v>15</v>
      </c>
      <c r="I16" s="46">
        <v>105</v>
      </c>
      <c r="J16" s="46">
        <v>346</v>
      </c>
      <c r="K16" s="46">
        <v>20</v>
      </c>
      <c r="L16" s="46">
        <v>5</v>
      </c>
      <c r="M16" s="6">
        <f t="shared" si="1"/>
        <v>451</v>
      </c>
      <c r="N16" s="2">
        <f t="shared" si="3"/>
        <v>1760</v>
      </c>
      <c r="O16" s="19" t="s">
        <v>8</v>
      </c>
      <c r="P16" s="46">
        <v>112</v>
      </c>
      <c r="Q16" s="46">
        <v>323</v>
      </c>
      <c r="R16" s="46">
        <v>16</v>
      </c>
      <c r="S16" s="46">
        <v>6</v>
      </c>
      <c r="T16" s="6">
        <f t="shared" si="2"/>
        <v>426</v>
      </c>
      <c r="U16" s="2">
        <f t="shared" si="4"/>
        <v>1788.5</v>
      </c>
      <c r="W16" s="1" t="s">
        <v>79</v>
      </c>
      <c r="X16" s="51">
        <v>1121.5</v>
      </c>
      <c r="Y16" s="1" t="s">
        <v>73</v>
      </c>
      <c r="Z16" s="51">
        <v>1015.5</v>
      </c>
      <c r="AA16" s="1" t="s">
        <v>80</v>
      </c>
      <c r="AB16" s="51">
        <v>0</v>
      </c>
    </row>
    <row r="17" spans="1:28" ht="24" customHeight="1" x14ac:dyDescent="0.2">
      <c r="A17" s="18" t="s">
        <v>40</v>
      </c>
      <c r="B17" s="46">
        <v>172</v>
      </c>
      <c r="C17" s="46">
        <v>369</v>
      </c>
      <c r="D17" s="46">
        <v>30</v>
      </c>
      <c r="E17" s="46">
        <v>11</v>
      </c>
      <c r="F17" s="6">
        <f t="shared" si="0"/>
        <v>542.5</v>
      </c>
      <c r="G17" s="2">
        <f t="shared" si="5"/>
        <v>1626</v>
      </c>
      <c r="H17" s="19" t="s">
        <v>18</v>
      </c>
      <c r="I17" s="46">
        <v>111</v>
      </c>
      <c r="J17" s="46">
        <v>351</v>
      </c>
      <c r="K17" s="46">
        <v>20</v>
      </c>
      <c r="L17" s="46">
        <v>3</v>
      </c>
      <c r="M17" s="6">
        <f t="shared" si="1"/>
        <v>454</v>
      </c>
      <c r="N17" s="2">
        <f t="shared" si="3"/>
        <v>1792</v>
      </c>
      <c r="O17" s="19" t="s">
        <v>10</v>
      </c>
      <c r="P17" s="46">
        <v>119</v>
      </c>
      <c r="Q17" s="46">
        <v>335</v>
      </c>
      <c r="R17" s="46">
        <v>14</v>
      </c>
      <c r="S17" s="46">
        <v>3</v>
      </c>
      <c r="T17" s="6">
        <f t="shared" si="2"/>
        <v>430</v>
      </c>
      <c r="U17" s="2">
        <f t="shared" si="4"/>
        <v>1789</v>
      </c>
      <c r="W17" s="1" t="s">
        <v>76</v>
      </c>
      <c r="X17" s="51">
        <v>1162.5</v>
      </c>
      <c r="Y17" s="1" t="s">
        <v>71</v>
      </c>
      <c r="Z17" s="51">
        <v>1028.5</v>
      </c>
      <c r="AA17" s="1" t="s">
        <v>83</v>
      </c>
      <c r="AB17" s="51">
        <v>0</v>
      </c>
    </row>
    <row r="18" spans="1:28" ht="24" customHeight="1" x14ac:dyDescent="0.2">
      <c r="A18" s="18" t="s">
        <v>41</v>
      </c>
      <c r="B18" s="46">
        <v>136</v>
      </c>
      <c r="C18" s="46">
        <v>353</v>
      </c>
      <c r="D18" s="46">
        <v>17</v>
      </c>
      <c r="E18" s="46">
        <v>9</v>
      </c>
      <c r="F18" s="6">
        <f t="shared" si="0"/>
        <v>477.5</v>
      </c>
      <c r="G18" s="2">
        <f t="shared" si="5"/>
        <v>1796.5</v>
      </c>
      <c r="H18" s="19" t="s">
        <v>20</v>
      </c>
      <c r="I18" s="46">
        <v>122</v>
      </c>
      <c r="J18" s="46">
        <v>370</v>
      </c>
      <c r="K18" s="46">
        <v>18</v>
      </c>
      <c r="L18" s="46">
        <v>4</v>
      </c>
      <c r="M18" s="6">
        <f t="shared" si="1"/>
        <v>477</v>
      </c>
      <c r="N18" s="2">
        <f t="shared" si="3"/>
        <v>1833</v>
      </c>
      <c r="O18" s="19" t="s">
        <v>13</v>
      </c>
      <c r="P18" s="46">
        <v>122</v>
      </c>
      <c r="Q18" s="46">
        <v>348</v>
      </c>
      <c r="R18" s="46">
        <v>18</v>
      </c>
      <c r="S18" s="46">
        <v>0</v>
      </c>
      <c r="T18" s="6">
        <f t="shared" si="2"/>
        <v>445</v>
      </c>
      <c r="U18" s="2">
        <f t="shared" si="4"/>
        <v>1754.5</v>
      </c>
      <c r="W18" s="1" t="s">
        <v>64</v>
      </c>
      <c r="X18" s="51">
        <v>1171</v>
      </c>
      <c r="Y18" s="1" t="s">
        <v>85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146</v>
      </c>
      <c r="C19" s="47">
        <v>320</v>
      </c>
      <c r="D19" s="47">
        <v>30</v>
      </c>
      <c r="E19" s="47">
        <v>12</v>
      </c>
      <c r="F19" s="7">
        <f t="shared" si="0"/>
        <v>483</v>
      </c>
      <c r="G19" s="3">
        <f t="shared" si="5"/>
        <v>1954</v>
      </c>
      <c r="H19" s="20" t="s">
        <v>22</v>
      </c>
      <c r="I19" s="45">
        <v>135</v>
      </c>
      <c r="J19" s="45">
        <v>386</v>
      </c>
      <c r="K19" s="45">
        <v>20</v>
      </c>
      <c r="L19" s="45">
        <v>5</v>
      </c>
      <c r="M19" s="6">
        <f t="shared" si="1"/>
        <v>506</v>
      </c>
      <c r="N19" s="2">
        <f>M16+M17+M18+M19</f>
        <v>1888</v>
      </c>
      <c r="O19" s="19" t="s">
        <v>16</v>
      </c>
      <c r="P19" s="46">
        <v>108</v>
      </c>
      <c r="Q19" s="46">
        <v>356</v>
      </c>
      <c r="R19" s="46">
        <v>12</v>
      </c>
      <c r="S19" s="46">
        <v>3</v>
      </c>
      <c r="T19" s="6">
        <f t="shared" si="2"/>
        <v>441.5</v>
      </c>
      <c r="U19" s="2">
        <f t="shared" si="4"/>
        <v>1742.5</v>
      </c>
      <c r="W19" s="1" t="s">
        <v>63</v>
      </c>
      <c r="X19" s="51">
        <v>1205.5</v>
      </c>
      <c r="Y19" s="1" t="s">
        <v>87</v>
      </c>
      <c r="Z19" s="51">
        <v>1036.5</v>
      </c>
      <c r="AA19" s="1" t="s">
        <v>88</v>
      </c>
      <c r="AB19" s="51">
        <v>0</v>
      </c>
    </row>
    <row r="20" spans="1:28" ht="24" customHeight="1" x14ac:dyDescent="0.2">
      <c r="A20" s="19" t="s">
        <v>27</v>
      </c>
      <c r="B20" s="45">
        <v>119</v>
      </c>
      <c r="C20" s="45">
        <v>288</v>
      </c>
      <c r="D20" s="45">
        <v>17</v>
      </c>
      <c r="E20" s="45">
        <v>7</v>
      </c>
      <c r="F20" s="8">
        <f t="shared" si="0"/>
        <v>399</v>
      </c>
      <c r="G20" s="35"/>
      <c r="H20" s="19" t="s">
        <v>24</v>
      </c>
      <c r="I20" s="46">
        <v>130</v>
      </c>
      <c r="J20" s="46">
        <v>338</v>
      </c>
      <c r="K20" s="46">
        <v>18</v>
      </c>
      <c r="L20" s="46">
        <v>10</v>
      </c>
      <c r="M20" s="8">
        <f t="shared" si="1"/>
        <v>464</v>
      </c>
      <c r="N20" s="2">
        <f>M17+M18+M19+M20</f>
        <v>1901</v>
      </c>
      <c r="O20" s="19" t="s">
        <v>45</v>
      </c>
      <c r="P20" s="45">
        <v>86</v>
      </c>
      <c r="Q20" s="45">
        <v>318</v>
      </c>
      <c r="R20" s="45">
        <v>19</v>
      </c>
      <c r="S20" s="45">
        <v>0</v>
      </c>
      <c r="T20" s="8">
        <f t="shared" si="2"/>
        <v>399</v>
      </c>
      <c r="U20" s="2">
        <f t="shared" si="4"/>
        <v>1715.5</v>
      </c>
      <c r="W20" s="1"/>
      <c r="X20" s="1"/>
      <c r="Y20" s="1" t="s">
        <v>89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106</v>
      </c>
      <c r="C21" s="46">
        <v>293</v>
      </c>
      <c r="D21" s="46">
        <v>16</v>
      </c>
      <c r="E21" s="46">
        <v>13</v>
      </c>
      <c r="F21" s="6">
        <f t="shared" si="0"/>
        <v>410.5</v>
      </c>
      <c r="G21" s="36"/>
      <c r="H21" s="20" t="s">
        <v>25</v>
      </c>
      <c r="I21" s="46">
        <v>132</v>
      </c>
      <c r="J21" s="46">
        <v>371</v>
      </c>
      <c r="K21" s="46">
        <v>20</v>
      </c>
      <c r="L21" s="46">
        <v>6</v>
      </c>
      <c r="M21" s="6">
        <f t="shared" si="1"/>
        <v>492</v>
      </c>
      <c r="N21" s="2">
        <f>M18+M19+M20+M21</f>
        <v>1939</v>
      </c>
      <c r="O21" s="21" t="s">
        <v>46</v>
      </c>
      <c r="P21" s="47">
        <v>79</v>
      </c>
      <c r="Q21" s="47">
        <v>322</v>
      </c>
      <c r="R21" s="47">
        <v>18</v>
      </c>
      <c r="S21" s="47">
        <v>0</v>
      </c>
      <c r="T21" s="7">
        <f t="shared" si="2"/>
        <v>397.5</v>
      </c>
      <c r="U21" s="3">
        <f t="shared" si="4"/>
        <v>1683</v>
      </c>
      <c r="V21">
        <f>I21+I20+I19+I18</f>
        <v>519</v>
      </c>
      <c r="W21">
        <f t="shared" ref="W21:Y21" si="6">J21+J20+J19+J18</f>
        <v>1465</v>
      </c>
      <c r="X21">
        <f t="shared" si="6"/>
        <v>76</v>
      </c>
      <c r="Y21">
        <f t="shared" si="6"/>
        <v>25</v>
      </c>
      <c r="Z21" s="51">
        <v>1091.5</v>
      </c>
      <c r="AA21" s="1" t="s">
        <v>69</v>
      </c>
      <c r="AB21" s="51">
        <v>0</v>
      </c>
    </row>
    <row r="22" spans="1:28" ht="24" customHeight="1" thickBot="1" x14ac:dyDescent="0.25">
      <c r="A22" s="19" t="s">
        <v>1</v>
      </c>
      <c r="B22" s="46">
        <v>124</v>
      </c>
      <c r="C22" s="46">
        <v>283</v>
      </c>
      <c r="D22" s="46">
        <v>13</v>
      </c>
      <c r="E22" s="46">
        <v>7</v>
      </c>
      <c r="F22" s="6">
        <f t="shared" si="0"/>
        <v>388.5</v>
      </c>
      <c r="G22" s="2"/>
      <c r="H22" s="21" t="s">
        <v>26</v>
      </c>
      <c r="I22" s="47">
        <v>151</v>
      </c>
      <c r="J22" s="47">
        <v>353</v>
      </c>
      <c r="K22" s="47">
        <v>19</v>
      </c>
      <c r="L22" s="47">
        <v>9</v>
      </c>
      <c r="M22" s="6">
        <f t="shared" si="1"/>
        <v>489</v>
      </c>
      <c r="N22" s="3">
        <f>M19+M20+M21+M22</f>
        <v>1951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90</v>
      </c>
      <c r="Z22" s="51">
        <v>1132</v>
      </c>
      <c r="AA22" s="1"/>
      <c r="AB22" s="51"/>
    </row>
    <row r="23" spans="1:28" ht="13.5" customHeight="1" x14ac:dyDescent="0.2">
      <c r="A23" s="136" t="s">
        <v>47</v>
      </c>
      <c r="B23" s="137"/>
      <c r="C23" s="140" t="s">
        <v>50</v>
      </c>
      <c r="D23" s="141"/>
      <c r="E23" s="141"/>
      <c r="F23" s="142"/>
      <c r="G23" s="53">
        <f>MAX(G13:G19)</f>
        <v>2166</v>
      </c>
      <c r="H23" s="149" t="s">
        <v>48</v>
      </c>
      <c r="I23" s="150"/>
      <c r="J23" s="151" t="s">
        <v>50</v>
      </c>
      <c r="K23" s="152"/>
      <c r="L23" s="152"/>
      <c r="M23" s="153"/>
      <c r="N23" s="54">
        <f>MAX(N10:N22)</f>
        <v>1951</v>
      </c>
      <c r="O23" s="136" t="s">
        <v>49</v>
      </c>
      <c r="P23" s="137"/>
      <c r="Q23" s="140" t="s">
        <v>50</v>
      </c>
      <c r="R23" s="141"/>
      <c r="S23" s="141"/>
      <c r="T23" s="142"/>
      <c r="U23" s="53">
        <f>MAX(U13:U21)</f>
        <v>1813.5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8"/>
      <c r="B24" s="139"/>
      <c r="C24" s="52" t="s">
        <v>70</v>
      </c>
      <c r="D24" s="55"/>
      <c r="E24" s="55"/>
      <c r="F24" s="56" t="s">
        <v>63</v>
      </c>
      <c r="G24" s="57"/>
      <c r="H24" s="138"/>
      <c r="I24" s="139"/>
      <c r="J24" s="52" t="s">
        <v>70</v>
      </c>
      <c r="K24" s="55"/>
      <c r="L24" s="55"/>
      <c r="M24" s="56" t="s">
        <v>90</v>
      </c>
      <c r="N24" s="57"/>
      <c r="O24" s="138"/>
      <c r="P24" s="139"/>
      <c r="Q24" s="52" t="s">
        <v>70</v>
      </c>
      <c r="R24" s="55"/>
      <c r="S24" s="55"/>
      <c r="T24" s="56" t="s">
        <v>75</v>
      </c>
      <c r="U24" s="57"/>
      <c r="W24" s="1"/>
      <c r="X24" s="1"/>
      <c r="Y24" s="58" t="s">
        <v>70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 t="s">
        <v>151</v>
      </c>
      <c r="C61" s="4"/>
      <c r="D61" s="4"/>
      <c r="E61"/>
      <c r="F61"/>
      <c r="G61"/>
      <c r="H61"/>
      <c r="I61"/>
      <c r="J61"/>
      <c r="K61"/>
      <c r="L61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127" t="s">
        <v>52</v>
      </c>
      <c r="C62" s="127" t="s">
        <v>0</v>
      </c>
      <c r="D62" s="127" t="s">
        <v>2</v>
      </c>
      <c r="E62" s="127" t="s">
        <v>3</v>
      </c>
      <c r="F62" s="127"/>
      <c r="G62" s="127"/>
      <c r="H62" s="127"/>
      <c r="I62" s="127" t="s">
        <v>52</v>
      </c>
      <c r="J62" s="127" t="s">
        <v>0</v>
      </c>
      <c r="K62" s="127" t="s">
        <v>2</v>
      </c>
      <c r="L62" s="127" t="s">
        <v>3</v>
      </c>
      <c r="M62" s="127"/>
      <c r="N62" s="127"/>
      <c r="O62" s="127"/>
      <c r="P62" s="127" t="s">
        <v>52</v>
      </c>
      <c r="Q62" s="127" t="s">
        <v>0</v>
      </c>
      <c r="R62" s="127" t="s">
        <v>2</v>
      </c>
      <c r="S62" s="127" t="s">
        <v>3</v>
      </c>
      <c r="T62" s="4"/>
      <c r="U62" s="4"/>
    </row>
    <row r="63" spans="1:23" x14ac:dyDescent="0.2">
      <c r="A63" s="4"/>
      <c r="B63" s="128">
        <f>B10*0.22</f>
        <v>40.26</v>
      </c>
      <c r="C63" s="128">
        <f t="shared" ref="C63:E63" si="7">C10*0.22</f>
        <v>80.739999999999995</v>
      </c>
      <c r="D63" s="128">
        <f t="shared" si="7"/>
        <v>7.48</v>
      </c>
      <c r="E63" s="128">
        <f t="shared" si="7"/>
        <v>1.32</v>
      </c>
      <c r="F63" s="127"/>
      <c r="G63" s="127"/>
      <c r="H63" s="127"/>
      <c r="I63" s="127">
        <f>I10*0.22</f>
        <v>20.68</v>
      </c>
      <c r="J63" s="127">
        <f t="shared" ref="J63:L63" si="8">J10*0.22</f>
        <v>62.92</v>
      </c>
      <c r="K63" s="127">
        <f t="shared" si="8"/>
        <v>3.52</v>
      </c>
      <c r="L63" s="127">
        <f t="shared" si="8"/>
        <v>1.98</v>
      </c>
      <c r="M63" s="127"/>
      <c r="N63" s="127"/>
      <c r="O63" s="127"/>
      <c r="P63" s="127">
        <f>P10*0.22</f>
        <v>24.86</v>
      </c>
      <c r="Q63" s="127">
        <f t="shared" ref="Q63:S63" si="9">Q10*0.22</f>
        <v>73.040000000000006</v>
      </c>
      <c r="R63" s="127">
        <f t="shared" si="9"/>
        <v>4.18</v>
      </c>
      <c r="S63" s="127">
        <f t="shared" si="9"/>
        <v>1.32</v>
      </c>
      <c r="T63" s="4"/>
      <c r="U63" s="4"/>
    </row>
    <row r="64" spans="1:23" x14ac:dyDescent="0.2">
      <c r="A64" s="4"/>
      <c r="B64" s="128">
        <f t="shared" ref="B64:E64" si="10">B11*0.22</f>
        <v>51.26</v>
      </c>
      <c r="C64" s="128">
        <f t="shared" si="10"/>
        <v>82.5</v>
      </c>
      <c r="D64" s="128">
        <f t="shared" si="10"/>
        <v>6.82</v>
      </c>
      <c r="E64" s="128">
        <f t="shared" si="10"/>
        <v>0.88</v>
      </c>
      <c r="F64" s="127"/>
      <c r="G64" s="127"/>
      <c r="H64" s="127"/>
      <c r="I64" s="127">
        <f t="shared" ref="I64:L64" si="11">I11*0.22</f>
        <v>20.68</v>
      </c>
      <c r="J64" s="127">
        <f t="shared" si="11"/>
        <v>66.66</v>
      </c>
      <c r="K64" s="127">
        <f t="shared" si="11"/>
        <v>3.52</v>
      </c>
      <c r="L64" s="127">
        <f t="shared" si="11"/>
        <v>2.42</v>
      </c>
      <c r="M64" s="127"/>
      <c r="N64" s="127"/>
      <c r="O64" s="127"/>
      <c r="P64" s="127">
        <f t="shared" ref="P64:S64" si="12">P11*0.22</f>
        <v>25.96</v>
      </c>
      <c r="Q64" s="127">
        <f t="shared" si="12"/>
        <v>79.42</v>
      </c>
      <c r="R64" s="127">
        <f t="shared" si="12"/>
        <v>4.62</v>
      </c>
      <c r="S64" s="127">
        <f t="shared" si="12"/>
        <v>1.76</v>
      </c>
      <c r="T64" s="4"/>
      <c r="U64" s="4"/>
    </row>
    <row r="65" spans="1:21" x14ac:dyDescent="0.2">
      <c r="A65" s="4"/>
      <c r="B65" s="128">
        <f t="shared" ref="B65:E65" si="13">B12*0.22</f>
        <v>40.479999999999997</v>
      </c>
      <c r="C65" s="128">
        <f t="shared" si="13"/>
        <v>84.04</v>
      </c>
      <c r="D65" s="128">
        <f t="shared" si="13"/>
        <v>5.5</v>
      </c>
      <c r="E65" s="128">
        <f t="shared" si="13"/>
        <v>1.98</v>
      </c>
      <c r="F65" s="127"/>
      <c r="G65" s="127"/>
      <c r="H65" s="127"/>
      <c r="I65" s="127">
        <f t="shared" ref="I65:L65" si="14">I12*0.22</f>
        <v>19.580000000000002</v>
      </c>
      <c r="J65" s="127">
        <f t="shared" si="14"/>
        <v>74.14</v>
      </c>
      <c r="K65" s="127">
        <f t="shared" si="14"/>
        <v>3.96</v>
      </c>
      <c r="L65" s="127">
        <f t="shared" si="14"/>
        <v>1.1000000000000001</v>
      </c>
      <c r="M65" s="127"/>
      <c r="N65" s="127"/>
      <c r="O65" s="127"/>
      <c r="P65" s="127">
        <f t="shared" ref="P65:S65" si="15">P12*0.22</f>
        <v>23.98</v>
      </c>
      <c r="Q65" s="127">
        <f t="shared" si="15"/>
        <v>71.28</v>
      </c>
      <c r="R65" s="127">
        <f t="shared" si="15"/>
        <v>3.74</v>
      </c>
      <c r="S65" s="127">
        <f t="shared" si="15"/>
        <v>0.88</v>
      </c>
      <c r="T65" s="4"/>
      <c r="U65" s="4"/>
    </row>
    <row r="66" spans="1:21" x14ac:dyDescent="0.2">
      <c r="A66" s="4"/>
      <c r="B66" s="128">
        <f t="shared" ref="B66:E66" si="16">B13*0.22</f>
        <v>33.44</v>
      </c>
      <c r="C66" s="128">
        <f t="shared" si="16"/>
        <v>75.239999999999995</v>
      </c>
      <c r="D66" s="128">
        <f t="shared" si="16"/>
        <v>8.14</v>
      </c>
      <c r="E66" s="128">
        <f t="shared" si="16"/>
        <v>1.98</v>
      </c>
      <c r="F66" s="127"/>
      <c r="G66" s="127"/>
      <c r="H66" s="127"/>
      <c r="I66" s="127">
        <f t="shared" ref="I66:L66" si="17">I13*0.22</f>
        <v>16.940000000000001</v>
      </c>
      <c r="J66" s="127">
        <f t="shared" si="17"/>
        <v>73.92</v>
      </c>
      <c r="K66" s="127">
        <f t="shared" si="17"/>
        <v>3.3</v>
      </c>
      <c r="L66" s="127">
        <f t="shared" si="17"/>
        <v>1.54</v>
      </c>
      <c r="M66" s="127"/>
      <c r="N66" s="127"/>
      <c r="O66" s="127"/>
      <c r="P66" s="127">
        <f t="shared" ref="P66:S66" si="18">P13*0.22</f>
        <v>26.4</v>
      </c>
      <c r="Q66" s="127">
        <f t="shared" si="18"/>
        <v>67.98</v>
      </c>
      <c r="R66" s="127">
        <f t="shared" si="18"/>
        <v>4.18</v>
      </c>
      <c r="S66" s="127">
        <f t="shared" si="18"/>
        <v>1.98</v>
      </c>
      <c r="T66" s="4"/>
      <c r="U66" s="4"/>
    </row>
    <row r="67" spans="1:21" x14ac:dyDescent="0.2">
      <c r="A67" s="4"/>
      <c r="B67" s="128">
        <f t="shared" ref="B67:E67" si="19">B14*0.22</f>
        <v>22</v>
      </c>
      <c r="C67" s="128">
        <f t="shared" si="19"/>
        <v>43.34</v>
      </c>
      <c r="D67" s="128">
        <f t="shared" si="19"/>
        <v>4.4000000000000004</v>
      </c>
      <c r="E67" s="128">
        <f t="shared" si="19"/>
        <v>1.76</v>
      </c>
      <c r="F67" s="127"/>
      <c r="G67" s="127"/>
      <c r="H67" s="127"/>
      <c r="I67" s="127">
        <f t="shared" ref="I67:L67" si="20">I14*0.22</f>
        <v>21.12</v>
      </c>
      <c r="J67" s="127">
        <f t="shared" si="20"/>
        <v>72.820000000000007</v>
      </c>
      <c r="K67" s="127">
        <f t="shared" si="20"/>
        <v>4.62</v>
      </c>
      <c r="L67" s="127">
        <f t="shared" si="20"/>
        <v>1.32</v>
      </c>
      <c r="M67" s="127"/>
      <c r="N67" s="127"/>
      <c r="O67" s="127"/>
      <c r="P67" s="127">
        <f t="shared" ref="P67:S67" si="21">P14*0.22</f>
        <v>27.28</v>
      </c>
      <c r="Q67" s="127">
        <f t="shared" si="21"/>
        <v>78.320000000000007</v>
      </c>
      <c r="R67" s="127">
        <f t="shared" si="21"/>
        <v>5.94</v>
      </c>
      <c r="S67" s="127">
        <f t="shared" si="21"/>
        <v>0.66</v>
      </c>
      <c r="T67" s="4"/>
      <c r="U67" s="4"/>
    </row>
    <row r="68" spans="1:21" x14ac:dyDescent="0.2">
      <c r="A68" s="4"/>
      <c r="B68" s="128">
        <f t="shared" ref="B68:E68" si="22">B15*0.22</f>
        <v>29.04</v>
      </c>
      <c r="C68" s="128">
        <f t="shared" si="22"/>
        <v>45.32</v>
      </c>
      <c r="D68" s="128">
        <f t="shared" si="22"/>
        <v>3.96</v>
      </c>
      <c r="E68" s="128">
        <f t="shared" si="22"/>
        <v>1.54</v>
      </c>
      <c r="F68" s="127"/>
      <c r="G68" s="127"/>
      <c r="H68" s="127"/>
      <c r="I68" s="127">
        <f t="shared" ref="I68:L68" si="23">I15*0.22</f>
        <v>22</v>
      </c>
      <c r="J68" s="127">
        <f t="shared" si="23"/>
        <v>76.56</v>
      </c>
      <c r="K68" s="127">
        <f t="shared" si="23"/>
        <v>4.18</v>
      </c>
      <c r="L68" s="127">
        <f t="shared" si="23"/>
        <v>1.32</v>
      </c>
      <c r="M68" s="127"/>
      <c r="N68" s="127"/>
      <c r="O68" s="127"/>
      <c r="P68" s="127">
        <f t="shared" ref="P68:S68" si="24">P15*0.22</f>
        <v>24.86</v>
      </c>
      <c r="Q68" s="127">
        <f t="shared" si="24"/>
        <v>77.66</v>
      </c>
      <c r="R68" s="127">
        <f t="shared" si="24"/>
        <v>3.74</v>
      </c>
      <c r="S68" s="127">
        <f t="shared" si="24"/>
        <v>0.88</v>
      </c>
      <c r="T68" s="4"/>
      <c r="U68" s="4"/>
    </row>
    <row r="69" spans="1:21" x14ac:dyDescent="0.2">
      <c r="A69" s="4"/>
      <c r="B69" s="128">
        <f t="shared" ref="B69:E69" si="25">B16*0.22</f>
        <v>23.98</v>
      </c>
      <c r="C69" s="128">
        <f t="shared" si="25"/>
        <v>69.3</v>
      </c>
      <c r="D69" s="128">
        <f t="shared" si="25"/>
        <v>5.94</v>
      </c>
      <c r="E69" s="128">
        <f t="shared" si="25"/>
        <v>2.42</v>
      </c>
      <c r="F69" s="127"/>
      <c r="G69" s="127"/>
      <c r="H69" s="127"/>
      <c r="I69" s="127">
        <f t="shared" ref="I69:L69" si="26">I16*0.22</f>
        <v>23.1</v>
      </c>
      <c r="J69" s="127">
        <f t="shared" si="26"/>
        <v>76.12</v>
      </c>
      <c r="K69" s="127">
        <f t="shared" si="26"/>
        <v>4.4000000000000004</v>
      </c>
      <c r="L69" s="127">
        <f t="shared" si="26"/>
        <v>1.1000000000000001</v>
      </c>
      <c r="M69" s="127"/>
      <c r="N69" s="127"/>
      <c r="O69" s="127"/>
      <c r="P69" s="127">
        <f t="shared" ref="P69:S69" si="27">P16*0.22</f>
        <v>24.64</v>
      </c>
      <c r="Q69" s="127">
        <f t="shared" si="27"/>
        <v>71.06</v>
      </c>
      <c r="R69" s="127">
        <f t="shared" si="27"/>
        <v>3.52</v>
      </c>
      <c r="S69" s="127">
        <f t="shared" si="27"/>
        <v>1.32</v>
      </c>
      <c r="T69" s="4"/>
      <c r="U69" s="4"/>
    </row>
    <row r="70" spans="1:21" x14ac:dyDescent="0.2">
      <c r="A70" s="4"/>
      <c r="B70" s="128">
        <f t="shared" ref="B70:E70" si="28">B17*0.22</f>
        <v>37.840000000000003</v>
      </c>
      <c r="C70" s="128">
        <f t="shared" si="28"/>
        <v>81.180000000000007</v>
      </c>
      <c r="D70" s="128">
        <f t="shared" si="28"/>
        <v>6.6</v>
      </c>
      <c r="E70" s="128">
        <f t="shared" si="28"/>
        <v>2.42</v>
      </c>
      <c r="F70" s="127"/>
      <c r="G70" s="127"/>
      <c r="H70" s="127"/>
      <c r="I70" s="127">
        <f t="shared" ref="I70:L70" si="29">I17*0.22</f>
        <v>24.42</v>
      </c>
      <c r="J70" s="127">
        <f t="shared" si="29"/>
        <v>77.22</v>
      </c>
      <c r="K70" s="127">
        <f t="shared" si="29"/>
        <v>4.4000000000000004</v>
      </c>
      <c r="L70" s="127">
        <f t="shared" si="29"/>
        <v>0.66</v>
      </c>
      <c r="M70" s="127"/>
      <c r="N70" s="127"/>
      <c r="O70" s="127"/>
      <c r="P70" s="127">
        <f t="shared" ref="P70:S70" si="30">P17*0.22</f>
        <v>26.18</v>
      </c>
      <c r="Q70" s="127">
        <f t="shared" si="30"/>
        <v>73.7</v>
      </c>
      <c r="R70" s="127">
        <f t="shared" si="30"/>
        <v>3.08</v>
      </c>
      <c r="S70" s="127">
        <f t="shared" si="30"/>
        <v>0.66</v>
      </c>
      <c r="T70" s="4"/>
      <c r="U70" s="4"/>
    </row>
    <row r="71" spans="1:21" x14ac:dyDescent="0.2">
      <c r="A71" s="4"/>
      <c r="B71" s="128">
        <f t="shared" ref="B71:E71" si="31">B18*0.22</f>
        <v>29.92</v>
      </c>
      <c r="C71" s="128">
        <f t="shared" si="31"/>
        <v>77.66</v>
      </c>
      <c r="D71" s="128">
        <f t="shared" si="31"/>
        <v>3.74</v>
      </c>
      <c r="E71" s="128">
        <f t="shared" si="31"/>
        <v>1.98</v>
      </c>
      <c r="F71" s="127"/>
      <c r="G71" s="127"/>
      <c r="H71" s="127"/>
      <c r="I71" s="127">
        <f t="shared" ref="I71:L71" si="32">I18*0.22</f>
        <v>26.84</v>
      </c>
      <c r="J71" s="127">
        <f t="shared" si="32"/>
        <v>81.400000000000006</v>
      </c>
      <c r="K71" s="127">
        <f t="shared" si="32"/>
        <v>3.96</v>
      </c>
      <c r="L71" s="127">
        <f t="shared" si="32"/>
        <v>0.88</v>
      </c>
      <c r="M71" s="127"/>
      <c r="N71" s="127"/>
      <c r="O71" s="127"/>
      <c r="P71" s="127">
        <f t="shared" ref="P71:S71" si="33">P18*0.22</f>
        <v>26.84</v>
      </c>
      <c r="Q71" s="127">
        <f t="shared" si="33"/>
        <v>76.56</v>
      </c>
      <c r="R71" s="127">
        <f t="shared" si="33"/>
        <v>3.96</v>
      </c>
      <c r="S71" s="127">
        <f t="shared" si="33"/>
        <v>0</v>
      </c>
      <c r="T71" s="4"/>
      <c r="U71" s="4"/>
    </row>
    <row r="72" spans="1:21" x14ac:dyDescent="0.2">
      <c r="A72" s="4"/>
      <c r="B72" s="128">
        <f t="shared" ref="B72:E72" si="34">B19*0.22</f>
        <v>32.119999999999997</v>
      </c>
      <c r="C72" s="128">
        <f t="shared" si="34"/>
        <v>70.400000000000006</v>
      </c>
      <c r="D72" s="128">
        <f t="shared" si="34"/>
        <v>6.6</v>
      </c>
      <c r="E72" s="128">
        <f t="shared" si="34"/>
        <v>2.64</v>
      </c>
      <c r="F72" s="127"/>
      <c r="G72" s="127"/>
      <c r="H72" s="127"/>
      <c r="I72" s="127">
        <f t="shared" ref="I72:L72" si="35">I19*0.22</f>
        <v>29.7</v>
      </c>
      <c r="J72" s="127">
        <f t="shared" si="35"/>
        <v>84.92</v>
      </c>
      <c r="K72" s="127">
        <f t="shared" si="35"/>
        <v>4.4000000000000004</v>
      </c>
      <c r="L72" s="127">
        <f t="shared" si="35"/>
        <v>1.1000000000000001</v>
      </c>
      <c r="M72" s="127"/>
      <c r="N72" s="127"/>
      <c r="O72" s="127"/>
      <c r="P72" s="127">
        <f t="shared" ref="P72:S72" si="36">P19*0.22</f>
        <v>23.76</v>
      </c>
      <c r="Q72" s="127">
        <f t="shared" si="36"/>
        <v>78.320000000000007</v>
      </c>
      <c r="R72" s="127">
        <f t="shared" si="36"/>
        <v>2.64</v>
      </c>
      <c r="S72" s="127">
        <f t="shared" si="36"/>
        <v>0.66</v>
      </c>
      <c r="T72" s="4"/>
      <c r="U72" s="4"/>
    </row>
    <row r="73" spans="1:21" x14ac:dyDescent="0.2">
      <c r="A73" s="4"/>
      <c r="B73" s="128">
        <f t="shared" ref="B73:E73" si="37">B20*0.22</f>
        <v>26.18</v>
      </c>
      <c r="C73" s="128">
        <f t="shared" si="37"/>
        <v>63.36</v>
      </c>
      <c r="D73" s="128">
        <f t="shared" si="37"/>
        <v>3.74</v>
      </c>
      <c r="E73" s="128">
        <f t="shared" si="37"/>
        <v>1.54</v>
      </c>
      <c r="F73" s="127"/>
      <c r="G73" s="127"/>
      <c r="H73" s="127"/>
      <c r="I73" s="127">
        <f t="shared" ref="I73:L73" si="38">I20*0.22</f>
        <v>28.6</v>
      </c>
      <c r="J73" s="127">
        <f t="shared" si="38"/>
        <v>74.36</v>
      </c>
      <c r="K73" s="127">
        <f t="shared" si="38"/>
        <v>3.96</v>
      </c>
      <c r="L73" s="127">
        <f t="shared" si="38"/>
        <v>2.2000000000000002</v>
      </c>
      <c r="M73" s="127"/>
      <c r="N73" s="127"/>
      <c r="O73" s="127"/>
      <c r="P73" s="127">
        <f t="shared" ref="P73:S73" si="39">P20*0.22</f>
        <v>18.920000000000002</v>
      </c>
      <c r="Q73" s="127">
        <f t="shared" si="39"/>
        <v>69.959999999999994</v>
      </c>
      <c r="R73" s="127">
        <f t="shared" si="39"/>
        <v>4.18</v>
      </c>
      <c r="S73" s="127">
        <f t="shared" si="39"/>
        <v>0</v>
      </c>
      <c r="T73" s="4"/>
      <c r="U73" s="4"/>
    </row>
    <row r="74" spans="1:21" x14ac:dyDescent="0.2">
      <c r="A74" s="4"/>
      <c r="B74" s="128">
        <f t="shared" ref="B74:E74" si="40">B21*0.22</f>
        <v>23.32</v>
      </c>
      <c r="C74" s="128">
        <f t="shared" si="40"/>
        <v>64.459999999999994</v>
      </c>
      <c r="D74" s="128">
        <f t="shared" si="40"/>
        <v>3.52</v>
      </c>
      <c r="E74" s="128">
        <f t="shared" si="40"/>
        <v>2.86</v>
      </c>
      <c r="F74" s="127"/>
      <c r="G74" s="127"/>
      <c r="H74" s="127"/>
      <c r="I74" s="127">
        <f t="shared" ref="I74:L74" si="41">I21*0.22</f>
        <v>29.04</v>
      </c>
      <c r="J74" s="127">
        <f t="shared" si="41"/>
        <v>81.62</v>
      </c>
      <c r="K74" s="127">
        <f t="shared" si="41"/>
        <v>4.4000000000000004</v>
      </c>
      <c r="L74" s="127">
        <f t="shared" si="41"/>
        <v>1.32</v>
      </c>
      <c r="M74" s="127"/>
      <c r="N74" s="127"/>
      <c r="O74" s="127"/>
      <c r="P74" s="127">
        <f t="shared" ref="P74:S74" si="42">P21*0.22</f>
        <v>17.38</v>
      </c>
      <c r="Q74" s="127">
        <f t="shared" si="42"/>
        <v>70.84</v>
      </c>
      <c r="R74" s="127">
        <f t="shared" si="42"/>
        <v>3.96</v>
      </c>
      <c r="S74" s="127">
        <f t="shared" si="42"/>
        <v>0</v>
      </c>
      <c r="T74" s="4"/>
      <c r="U74" s="4"/>
    </row>
    <row r="75" spans="1:21" x14ac:dyDescent="0.2">
      <c r="A75" s="4"/>
      <c r="B75" s="128">
        <f t="shared" ref="B75:E75" si="43">B22*0.22</f>
        <v>27.28</v>
      </c>
      <c r="C75" s="128">
        <f t="shared" si="43"/>
        <v>62.26</v>
      </c>
      <c r="D75" s="128">
        <f t="shared" si="43"/>
        <v>2.86</v>
      </c>
      <c r="E75" s="128">
        <f t="shared" si="43"/>
        <v>1.54</v>
      </c>
      <c r="F75" s="127"/>
      <c r="G75" s="127"/>
      <c r="H75" s="127"/>
      <c r="I75" s="127">
        <f t="shared" ref="I75:L75" si="44">I22*0.22</f>
        <v>33.22</v>
      </c>
      <c r="J75" s="127">
        <f t="shared" si="44"/>
        <v>77.66</v>
      </c>
      <c r="K75" s="127">
        <f t="shared" si="44"/>
        <v>4.18</v>
      </c>
      <c r="L75" s="127">
        <f t="shared" si="44"/>
        <v>1.98</v>
      </c>
      <c r="M75" s="127"/>
      <c r="N75" s="127"/>
      <c r="O75" s="127"/>
      <c r="P75" s="127"/>
      <c r="Q75" s="127"/>
      <c r="R75" s="127"/>
      <c r="S75" s="127"/>
      <c r="T75" s="4"/>
      <c r="U75" s="4"/>
    </row>
    <row r="76" spans="1:21" x14ac:dyDescent="0.2">
      <c r="A76" s="4"/>
      <c r="B76" s="128"/>
      <c r="C76" s="128"/>
      <c r="D76" s="128"/>
      <c r="E76" s="128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4"/>
      <c r="U76" s="4"/>
    </row>
    <row r="77" spans="1:21" x14ac:dyDescent="0.2">
      <c r="A77" s="4"/>
      <c r="B77" s="128"/>
      <c r="C77" s="128"/>
      <c r="D77" s="128"/>
      <c r="E77" s="128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4"/>
      <c r="U77" s="4"/>
    </row>
    <row r="78" spans="1:21" x14ac:dyDescent="0.2">
      <c r="A78" s="4"/>
      <c r="B78" s="128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4"/>
      <c r="U78" s="4"/>
    </row>
    <row r="79" spans="1:21" x14ac:dyDescent="0.2">
      <c r="A79" s="4"/>
      <c r="B79" s="130" t="s">
        <v>150</v>
      </c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4"/>
      <c r="U79" s="4"/>
    </row>
    <row r="80" spans="1:21" x14ac:dyDescent="0.2">
      <c r="A80" s="4"/>
      <c r="B80" s="127" t="s">
        <v>52</v>
      </c>
      <c r="C80" s="127" t="s">
        <v>0</v>
      </c>
      <c r="D80" s="127" t="s">
        <v>2</v>
      </c>
      <c r="E80" s="127" t="s">
        <v>3</v>
      </c>
      <c r="F80" s="127"/>
      <c r="G80" s="127"/>
      <c r="H80" s="127"/>
      <c r="I80" s="127" t="s">
        <v>52</v>
      </c>
      <c r="J80" s="127" t="s">
        <v>0</v>
      </c>
      <c r="K80" s="127" t="s">
        <v>2</v>
      </c>
      <c r="L80" s="127" t="s">
        <v>3</v>
      </c>
      <c r="M80" s="127"/>
      <c r="N80" s="127"/>
      <c r="O80" s="127"/>
      <c r="P80" s="127" t="s">
        <v>52</v>
      </c>
      <c r="Q80" s="127" t="s">
        <v>0</v>
      </c>
      <c r="R80" s="127" t="s">
        <v>2</v>
      </c>
      <c r="S80" s="127" t="s">
        <v>3</v>
      </c>
      <c r="T80" s="4"/>
      <c r="U80" s="4"/>
    </row>
    <row r="81" spans="1:21" x14ac:dyDescent="0.2">
      <c r="A81" s="4"/>
      <c r="B81" s="128">
        <f t="shared" ref="B81:E93" si="45">B10-B63</f>
        <v>142.74</v>
      </c>
      <c r="C81" s="128">
        <f t="shared" si="45"/>
        <v>286.26</v>
      </c>
      <c r="D81" s="128">
        <f t="shared" si="45"/>
        <v>26.52</v>
      </c>
      <c r="E81" s="128">
        <f t="shared" si="45"/>
        <v>4.68</v>
      </c>
      <c r="F81" s="127"/>
      <c r="G81" s="127"/>
      <c r="H81" s="127"/>
      <c r="I81" s="127">
        <f t="shared" ref="I81:L93" si="46">I10-I63</f>
        <v>73.319999999999993</v>
      </c>
      <c r="J81" s="127">
        <f t="shared" si="46"/>
        <v>223.07999999999998</v>
      </c>
      <c r="K81" s="127">
        <f t="shared" si="46"/>
        <v>12.48</v>
      </c>
      <c r="L81" s="127">
        <f t="shared" si="46"/>
        <v>7.02</v>
      </c>
      <c r="M81" s="127"/>
      <c r="N81" s="127"/>
      <c r="O81" s="127"/>
      <c r="P81" s="127">
        <f t="shared" ref="P81:S92" si="47">P10-P63</f>
        <v>88.14</v>
      </c>
      <c r="Q81" s="127">
        <f t="shared" si="47"/>
        <v>258.95999999999998</v>
      </c>
      <c r="R81" s="127">
        <f t="shared" si="47"/>
        <v>14.82</v>
      </c>
      <c r="S81" s="127">
        <f t="shared" si="47"/>
        <v>4.68</v>
      </c>
      <c r="T81" s="4"/>
      <c r="U81" s="4"/>
    </row>
    <row r="82" spans="1:21" x14ac:dyDescent="0.2">
      <c r="A82" s="4"/>
      <c r="B82" s="128">
        <f t="shared" si="45"/>
        <v>181.74</v>
      </c>
      <c r="C82" s="128">
        <f t="shared" si="45"/>
        <v>292.5</v>
      </c>
      <c r="D82" s="128">
        <f t="shared" si="45"/>
        <v>24.18</v>
      </c>
      <c r="E82" s="128">
        <f t="shared" si="45"/>
        <v>3.12</v>
      </c>
      <c r="F82" s="127"/>
      <c r="G82" s="127"/>
      <c r="H82" s="127"/>
      <c r="I82" s="127">
        <f t="shared" si="46"/>
        <v>73.319999999999993</v>
      </c>
      <c r="J82" s="127">
        <f t="shared" si="46"/>
        <v>236.34</v>
      </c>
      <c r="K82" s="127">
        <f t="shared" si="46"/>
        <v>12.48</v>
      </c>
      <c r="L82" s="127">
        <f t="shared" si="46"/>
        <v>8.58</v>
      </c>
      <c r="M82" s="127"/>
      <c r="N82" s="127"/>
      <c r="O82" s="127"/>
      <c r="P82" s="127">
        <f t="shared" si="47"/>
        <v>92.039999999999992</v>
      </c>
      <c r="Q82" s="127">
        <f t="shared" si="47"/>
        <v>281.58</v>
      </c>
      <c r="R82" s="127">
        <f t="shared" si="47"/>
        <v>16.38</v>
      </c>
      <c r="S82" s="127">
        <f t="shared" si="47"/>
        <v>6.24</v>
      </c>
      <c r="T82" s="4"/>
      <c r="U82" s="4"/>
    </row>
    <row r="83" spans="1:21" x14ac:dyDescent="0.2">
      <c r="B83" s="128">
        <f t="shared" si="45"/>
        <v>143.52000000000001</v>
      </c>
      <c r="C83" s="128">
        <f t="shared" si="45"/>
        <v>297.95999999999998</v>
      </c>
      <c r="D83" s="128">
        <f t="shared" si="45"/>
        <v>19.5</v>
      </c>
      <c r="E83" s="128">
        <f t="shared" si="45"/>
        <v>7.02</v>
      </c>
      <c r="F83" s="127"/>
      <c r="G83" s="129"/>
      <c r="H83" s="129"/>
      <c r="I83" s="127">
        <f t="shared" si="46"/>
        <v>69.42</v>
      </c>
      <c r="J83" s="127">
        <f t="shared" si="46"/>
        <v>262.86</v>
      </c>
      <c r="K83" s="127">
        <f t="shared" si="46"/>
        <v>14.04</v>
      </c>
      <c r="L83" s="127">
        <f t="shared" si="46"/>
        <v>3.9</v>
      </c>
      <c r="M83" s="129"/>
      <c r="N83" s="129"/>
      <c r="O83" s="129"/>
      <c r="P83" s="127">
        <f t="shared" si="47"/>
        <v>85.02</v>
      </c>
      <c r="Q83" s="127">
        <f t="shared" si="47"/>
        <v>252.72</v>
      </c>
      <c r="R83" s="127">
        <f t="shared" si="47"/>
        <v>13.26</v>
      </c>
      <c r="S83" s="127">
        <f t="shared" si="47"/>
        <v>3.12</v>
      </c>
    </row>
    <row r="84" spans="1:21" x14ac:dyDescent="0.2">
      <c r="B84" s="128">
        <f t="shared" si="45"/>
        <v>118.56</v>
      </c>
      <c r="C84" s="128">
        <f t="shared" si="45"/>
        <v>266.76</v>
      </c>
      <c r="D84" s="128">
        <f t="shared" si="45"/>
        <v>28.86</v>
      </c>
      <c r="E84" s="128">
        <f t="shared" si="45"/>
        <v>7.02</v>
      </c>
      <c r="F84" s="127"/>
      <c r="G84" s="129"/>
      <c r="H84" s="129"/>
      <c r="I84" s="127">
        <f t="shared" si="46"/>
        <v>60.06</v>
      </c>
      <c r="J84" s="127">
        <f t="shared" si="46"/>
        <v>262.08</v>
      </c>
      <c r="K84" s="127">
        <f t="shared" si="46"/>
        <v>11.7</v>
      </c>
      <c r="L84" s="127">
        <f t="shared" si="46"/>
        <v>5.46</v>
      </c>
      <c r="M84" s="129"/>
      <c r="N84" s="129"/>
      <c r="O84" s="129"/>
      <c r="P84" s="127">
        <f t="shared" si="47"/>
        <v>93.6</v>
      </c>
      <c r="Q84" s="127">
        <f t="shared" si="47"/>
        <v>241.01999999999998</v>
      </c>
      <c r="R84" s="127">
        <f t="shared" si="47"/>
        <v>14.82</v>
      </c>
      <c r="S84" s="127">
        <f t="shared" si="47"/>
        <v>7.02</v>
      </c>
    </row>
    <row r="85" spans="1:21" x14ac:dyDescent="0.2">
      <c r="B85" s="128">
        <f t="shared" si="45"/>
        <v>78</v>
      </c>
      <c r="C85" s="128">
        <f t="shared" si="45"/>
        <v>153.66</v>
      </c>
      <c r="D85" s="128">
        <f t="shared" si="45"/>
        <v>15.6</v>
      </c>
      <c r="E85" s="128">
        <f t="shared" si="45"/>
        <v>6.24</v>
      </c>
      <c r="F85" s="127"/>
      <c r="G85" s="129"/>
      <c r="H85" s="129"/>
      <c r="I85" s="127">
        <f t="shared" si="46"/>
        <v>74.88</v>
      </c>
      <c r="J85" s="127">
        <f t="shared" si="46"/>
        <v>258.18</v>
      </c>
      <c r="K85" s="127">
        <f t="shared" si="46"/>
        <v>16.38</v>
      </c>
      <c r="L85" s="127">
        <f t="shared" si="46"/>
        <v>4.68</v>
      </c>
      <c r="M85" s="129"/>
      <c r="N85" s="129"/>
      <c r="O85" s="129"/>
      <c r="P85" s="127">
        <f t="shared" si="47"/>
        <v>96.72</v>
      </c>
      <c r="Q85" s="127">
        <f t="shared" si="47"/>
        <v>277.68</v>
      </c>
      <c r="R85" s="127">
        <f t="shared" si="47"/>
        <v>21.06</v>
      </c>
      <c r="S85" s="127">
        <f t="shared" si="47"/>
        <v>2.34</v>
      </c>
    </row>
    <row r="86" spans="1:21" x14ac:dyDescent="0.2">
      <c r="B86" s="128">
        <f t="shared" si="45"/>
        <v>102.96000000000001</v>
      </c>
      <c r="C86" s="128">
        <f t="shared" si="45"/>
        <v>160.68</v>
      </c>
      <c r="D86" s="128">
        <f t="shared" si="45"/>
        <v>14.04</v>
      </c>
      <c r="E86" s="128">
        <f t="shared" si="45"/>
        <v>5.46</v>
      </c>
      <c r="F86" s="127"/>
      <c r="G86" s="129"/>
      <c r="H86" s="129"/>
      <c r="I86" s="127">
        <f t="shared" si="46"/>
        <v>78</v>
      </c>
      <c r="J86" s="127">
        <f t="shared" si="46"/>
        <v>271.44</v>
      </c>
      <c r="K86" s="127">
        <f t="shared" si="46"/>
        <v>14.82</v>
      </c>
      <c r="L86" s="127">
        <f t="shared" si="46"/>
        <v>4.68</v>
      </c>
      <c r="M86" s="129"/>
      <c r="N86" s="129"/>
      <c r="O86" s="129"/>
      <c r="P86" s="127">
        <f t="shared" si="47"/>
        <v>88.14</v>
      </c>
      <c r="Q86" s="127">
        <f t="shared" si="47"/>
        <v>275.34000000000003</v>
      </c>
      <c r="R86" s="127">
        <f t="shared" si="47"/>
        <v>13.26</v>
      </c>
      <c r="S86" s="127">
        <f t="shared" si="47"/>
        <v>3.12</v>
      </c>
    </row>
    <row r="87" spans="1:21" x14ac:dyDescent="0.2">
      <c r="B87" s="128">
        <f t="shared" si="45"/>
        <v>85.02</v>
      </c>
      <c r="C87" s="128">
        <f t="shared" si="45"/>
        <v>245.7</v>
      </c>
      <c r="D87" s="128">
        <f t="shared" si="45"/>
        <v>21.06</v>
      </c>
      <c r="E87" s="128">
        <f t="shared" si="45"/>
        <v>8.58</v>
      </c>
      <c r="F87" s="127"/>
      <c r="G87" s="129"/>
      <c r="H87" s="129"/>
      <c r="I87" s="127">
        <f t="shared" si="46"/>
        <v>81.900000000000006</v>
      </c>
      <c r="J87" s="127">
        <f t="shared" si="46"/>
        <v>269.88</v>
      </c>
      <c r="K87" s="127">
        <f t="shared" si="46"/>
        <v>15.6</v>
      </c>
      <c r="L87" s="127">
        <f t="shared" si="46"/>
        <v>3.9</v>
      </c>
      <c r="M87" s="129"/>
      <c r="N87" s="129"/>
      <c r="O87" s="129"/>
      <c r="P87" s="127">
        <f t="shared" si="47"/>
        <v>87.36</v>
      </c>
      <c r="Q87" s="127">
        <f t="shared" si="47"/>
        <v>251.94</v>
      </c>
      <c r="R87" s="127">
        <f t="shared" si="47"/>
        <v>12.48</v>
      </c>
      <c r="S87" s="127">
        <f t="shared" si="47"/>
        <v>4.68</v>
      </c>
    </row>
    <row r="88" spans="1:21" x14ac:dyDescent="0.2">
      <c r="B88" s="128">
        <f t="shared" si="45"/>
        <v>134.16</v>
      </c>
      <c r="C88" s="128">
        <f t="shared" si="45"/>
        <v>287.82</v>
      </c>
      <c r="D88" s="128">
        <f t="shared" si="45"/>
        <v>23.4</v>
      </c>
      <c r="E88" s="128">
        <f t="shared" si="45"/>
        <v>8.58</v>
      </c>
      <c r="F88" s="127"/>
      <c r="G88" s="129"/>
      <c r="H88" s="129"/>
      <c r="I88" s="127">
        <f t="shared" si="46"/>
        <v>86.58</v>
      </c>
      <c r="J88" s="127">
        <f t="shared" si="46"/>
        <v>273.77999999999997</v>
      </c>
      <c r="K88" s="127">
        <f t="shared" si="46"/>
        <v>15.6</v>
      </c>
      <c r="L88" s="127">
        <f t="shared" si="46"/>
        <v>2.34</v>
      </c>
      <c r="M88" s="129"/>
      <c r="N88" s="129"/>
      <c r="O88" s="129"/>
      <c r="P88" s="127">
        <f t="shared" si="47"/>
        <v>92.82</v>
      </c>
      <c r="Q88" s="127">
        <f t="shared" si="47"/>
        <v>261.3</v>
      </c>
      <c r="R88" s="127">
        <f t="shared" si="47"/>
        <v>10.92</v>
      </c>
      <c r="S88" s="127">
        <f t="shared" si="47"/>
        <v>2.34</v>
      </c>
    </row>
    <row r="89" spans="1:21" x14ac:dyDescent="0.2">
      <c r="B89" s="128">
        <f t="shared" si="45"/>
        <v>106.08</v>
      </c>
      <c r="C89" s="128">
        <f t="shared" si="45"/>
        <v>275.34000000000003</v>
      </c>
      <c r="D89" s="128">
        <f t="shared" si="45"/>
        <v>13.26</v>
      </c>
      <c r="E89" s="128">
        <f t="shared" si="45"/>
        <v>7.02</v>
      </c>
      <c r="F89" s="127"/>
      <c r="G89" s="129"/>
      <c r="H89" s="129"/>
      <c r="I89" s="127">
        <f t="shared" si="46"/>
        <v>95.16</v>
      </c>
      <c r="J89" s="127">
        <f t="shared" si="46"/>
        <v>288.60000000000002</v>
      </c>
      <c r="K89" s="127">
        <f t="shared" si="46"/>
        <v>14.04</v>
      </c>
      <c r="L89" s="127">
        <f t="shared" si="46"/>
        <v>3.12</v>
      </c>
      <c r="M89" s="129"/>
      <c r="N89" s="129"/>
      <c r="O89" s="129"/>
      <c r="P89" s="127">
        <f t="shared" si="47"/>
        <v>95.16</v>
      </c>
      <c r="Q89" s="127">
        <f t="shared" si="47"/>
        <v>271.44</v>
      </c>
      <c r="R89" s="127">
        <f t="shared" si="47"/>
        <v>14.04</v>
      </c>
      <c r="S89" s="127">
        <f t="shared" si="47"/>
        <v>0</v>
      </c>
    </row>
    <row r="90" spans="1:21" x14ac:dyDescent="0.2">
      <c r="B90" s="128">
        <f t="shared" si="45"/>
        <v>113.88</v>
      </c>
      <c r="C90" s="128">
        <f t="shared" si="45"/>
        <v>249.6</v>
      </c>
      <c r="D90" s="128">
        <f t="shared" si="45"/>
        <v>23.4</v>
      </c>
      <c r="E90" s="128">
        <f t="shared" si="45"/>
        <v>9.36</v>
      </c>
      <c r="F90" s="127"/>
      <c r="G90" s="129"/>
      <c r="H90" s="129"/>
      <c r="I90" s="127">
        <f t="shared" si="46"/>
        <v>105.3</v>
      </c>
      <c r="J90" s="127">
        <f t="shared" si="46"/>
        <v>301.08</v>
      </c>
      <c r="K90" s="127">
        <f t="shared" si="46"/>
        <v>15.6</v>
      </c>
      <c r="L90" s="127">
        <f t="shared" si="46"/>
        <v>3.9</v>
      </c>
      <c r="M90" s="129"/>
      <c r="N90" s="129"/>
      <c r="O90" s="129"/>
      <c r="P90" s="127">
        <f t="shared" si="47"/>
        <v>84.24</v>
      </c>
      <c r="Q90" s="127">
        <f t="shared" si="47"/>
        <v>277.68</v>
      </c>
      <c r="R90" s="127">
        <f t="shared" si="47"/>
        <v>9.36</v>
      </c>
      <c r="S90" s="127">
        <f t="shared" si="47"/>
        <v>2.34</v>
      </c>
    </row>
    <row r="91" spans="1:21" x14ac:dyDescent="0.2">
      <c r="B91" s="128">
        <f t="shared" si="45"/>
        <v>92.82</v>
      </c>
      <c r="C91" s="128">
        <f t="shared" si="45"/>
        <v>224.64</v>
      </c>
      <c r="D91" s="128">
        <f t="shared" si="45"/>
        <v>13.26</v>
      </c>
      <c r="E91" s="128">
        <f t="shared" si="45"/>
        <v>5.46</v>
      </c>
      <c r="F91" s="127"/>
      <c r="G91" s="129"/>
      <c r="H91" s="129"/>
      <c r="I91" s="127">
        <f t="shared" si="46"/>
        <v>101.4</v>
      </c>
      <c r="J91" s="127">
        <f t="shared" si="46"/>
        <v>263.64</v>
      </c>
      <c r="K91" s="127">
        <f t="shared" si="46"/>
        <v>14.04</v>
      </c>
      <c r="L91" s="127">
        <f t="shared" si="46"/>
        <v>7.8</v>
      </c>
      <c r="M91" s="129"/>
      <c r="N91" s="129"/>
      <c r="O91" s="129"/>
      <c r="P91" s="127">
        <f t="shared" si="47"/>
        <v>67.08</v>
      </c>
      <c r="Q91" s="127">
        <f t="shared" si="47"/>
        <v>248.04000000000002</v>
      </c>
      <c r="R91" s="127">
        <f t="shared" si="47"/>
        <v>14.82</v>
      </c>
      <c r="S91" s="127">
        <f t="shared" si="47"/>
        <v>0</v>
      </c>
    </row>
    <row r="92" spans="1:21" x14ac:dyDescent="0.2">
      <c r="B92" s="128">
        <f t="shared" si="45"/>
        <v>82.68</v>
      </c>
      <c r="C92" s="128">
        <f t="shared" si="45"/>
        <v>228.54000000000002</v>
      </c>
      <c r="D92" s="128">
        <f t="shared" si="45"/>
        <v>12.48</v>
      </c>
      <c r="E92" s="128">
        <f t="shared" si="45"/>
        <v>10.14</v>
      </c>
      <c r="F92" s="127"/>
      <c r="G92" s="129"/>
      <c r="H92" s="129"/>
      <c r="I92" s="127">
        <f t="shared" si="46"/>
        <v>102.96000000000001</v>
      </c>
      <c r="J92" s="127">
        <f t="shared" si="46"/>
        <v>289.38</v>
      </c>
      <c r="K92" s="127">
        <f t="shared" si="46"/>
        <v>15.6</v>
      </c>
      <c r="L92" s="127">
        <f t="shared" si="46"/>
        <v>4.68</v>
      </c>
      <c r="M92" s="129"/>
      <c r="N92" s="129"/>
      <c r="O92" s="129"/>
      <c r="P92" s="127">
        <f t="shared" si="47"/>
        <v>61.620000000000005</v>
      </c>
      <c r="Q92" s="127">
        <f t="shared" si="47"/>
        <v>251.16</v>
      </c>
      <c r="R92" s="127">
        <f t="shared" si="47"/>
        <v>14.04</v>
      </c>
      <c r="S92" s="127">
        <f t="shared" si="47"/>
        <v>0</v>
      </c>
    </row>
    <row r="93" spans="1:21" x14ac:dyDescent="0.2">
      <c r="B93" s="128">
        <f t="shared" si="45"/>
        <v>96.72</v>
      </c>
      <c r="C93" s="128">
        <f t="shared" si="45"/>
        <v>220.74</v>
      </c>
      <c r="D93" s="128">
        <f t="shared" si="45"/>
        <v>10.14</v>
      </c>
      <c r="E93" s="128">
        <f t="shared" si="45"/>
        <v>5.46</v>
      </c>
      <c r="F93" s="129"/>
      <c r="G93" s="129"/>
      <c r="H93" s="129"/>
      <c r="I93" s="127">
        <f t="shared" si="46"/>
        <v>117.78</v>
      </c>
      <c r="J93" s="127">
        <f t="shared" si="46"/>
        <v>275.34000000000003</v>
      </c>
      <c r="K93" s="127">
        <f t="shared" si="46"/>
        <v>14.82</v>
      </c>
      <c r="L93" s="127">
        <f t="shared" si="46"/>
        <v>7.02</v>
      </c>
      <c r="M93" s="129"/>
      <c r="N93" s="129"/>
      <c r="O93" s="129"/>
      <c r="P93" s="127"/>
      <c r="Q93" s="127"/>
      <c r="R93" s="127"/>
      <c r="S93" s="127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8" t="s">
        <v>61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2" t="s">
        <v>54</v>
      </c>
      <c r="B5" s="162"/>
      <c r="C5" s="162"/>
      <c r="D5" s="26"/>
      <c r="E5" s="160" t="str">
        <f>'G-2'!E4:H4</f>
        <v>DE OBRA</v>
      </c>
      <c r="F5" s="160"/>
      <c r="G5" s="160"/>
      <c r="H5" s="16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4" t="s">
        <v>56</v>
      </c>
      <c r="B6" s="154"/>
      <c r="C6" s="154"/>
      <c r="D6" s="160" t="str">
        <f>'G-2'!D5:H5</f>
        <v>CALLE 74 X CARRERA 43</v>
      </c>
      <c r="E6" s="160"/>
      <c r="F6" s="160"/>
      <c r="G6" s="160"/>
      <c r="H6" s="160"/>
      <c r="I6" s="154" t="s">
        <v>53</v>
      </c>
      <c r="J6" s="154"/>
      <c r="K6" s="154"/>
      <c r="L6" s="161">
        <f>'G-2'!L5:N5</f>
        <v>0</v>
      </c>
      <c r="M6" s="161"/>
      <c r="N6" s="161"/>
      <c r="O6" s="12"/>
      <c r="P6" s="154" t="s">
        <v>58</v>
      </c>
      <c r="Q6" s="154"/>
      <c r="R6" s="154"/>
      <c r="S6" s="164">
        <f>'G-2'!S6:U6</f>
        <v>42474</v>
      </c>
      <c r="T6" s="164"/>
      <c r="U6" s="164"/>
    </row>
    <row r="7" spans="1:28" ht="7.5" customHeight="1" x14ac:dyDescent="0.2">
      <c r="A7" s="13"/>
      <c r="B7" s="11"/>
      <c r="C7" s="11"/>
      <c r="D7" s="11"/>
      <c r="E7" s="155"/>
      <c r="F7" s="155"/>
      <c r="G7" s="155"/>
      <c r="H7" s="155"/>
      <c r="I7" s="155"/>
      <c r="J7" s="155"/>
      <c r="K7" s="15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3" t="s">
        <v>36</v>
      </c>
      <c r="B8" s="146" t="s">
        <v>34</v>
      </c>
      <c r="C8" s="147"/>
      <c r="D8" s="147"/>
      <c r="E8" s="148"/>
      <c r="F8" s="143" t="s">
        <v>35</v>
      </c>
      <c r="G8" s="143" t="s">
        <v>37</v>
      </c>
      <c r="H8" s="143" t="s">
        <v>36</v>
      </c>
      <c r="I8" s="146" t="s">
        <v>34</v>
      </c>
      <c r="J8" s="147"/>
      <c r="K8" s="147"/>
      <c r="L8" s="148"/>
      <c r="M8" s="143" t="s">
        <v>35</v>
      </c>
      <c r="N8" s="143" t="s">
        <v>37</v>
      </c>
      <c r="O8" s="143" t="s">
        <v>36</v>
      </c>
      <c r="P8" s="146" t="s">
        <v>34</v>
      </c>
      <c r="Q8" s="147"/>
      <c r="R8" s="147"/>
      <c r="S8" s="148"/>
      <c r="T8" s="143" t="s">
        <v>35</v>
      </c>
      <c r="U8" s="143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f>'G-2'!B10+'G-4'!B10</f>
        <v>349</v>
      </c>
      <c r="C10" s="46">
        <f>'G-2'!C10+'G-4'!C10</f>
        <v>553</v>
      </c>
      <c r="D10" s="46">
        <f>'G-2'!D10+'G-4'!D10</f>
        <v>50</v>
      </c>
      <c r="E10" s="46">
        <f>'G-2'!E10+'G-4'!E10</f>
        <v>8</v>
      </c>
      <c r="F10" s="6">
        <f t="shared" ref="F10:F22" si="0">B10*0.5+C10*1+D10*2+E10*2.5</f>
        <v>847.5</v>
      </c>
      <c r="G10" s="2"/>
      <c r="H10" s="19" t="s">
        <v>4</v>
      </c>
      <c r="I10" s="46">
        <f>'G-2'!I10+'G-4'!I10</f>
        <v>138</v>
      </c>
      <c r="J10" s="46">
        <f>'G-2'!J10+'G-4'!J10</f>
        <v>450</v>
      </c>
      <c r="K10" s="46">
        <f>'G-2'!K10+'G-4'!K10</f>
        <v>28</v>
      </c>
      <c r="L10" s="46">
        <f>'G-2'!L10+'G-4'!L10</f>
        <v>15</v>
      </c>
      <c r="M10" s="6">
        <f t="shared" ref="M10:M22" si="1">I10*0.5+J10*1+K10*2+L10*2.5</f>
        <v>612.5</v>
      </c>
      <c r="N10" s="9">
        <f>F20+F21+F22+M10</f>
        <v>2494</v>
      </c>
      <c r="O10" s="19" t="s">
        <v>43</v>
      </c>
      <c r="P10" s="46">
        <f>'G-2'!P10+'G-4'!P10</f>
        <v>156</v>
      </c>
      <c r="Q10" s="46">
        <f>'G-2'!Q10+'G-4'!Q10</f>
        <v>503</v>
      </c>
      <c r="R10" s="46">
        <f>'G-2'!R10+'G-4'!R10</f>
        <v>31</v>
      </c>
      <c r="S10" s="46">
        <f>'G-2'!S10+'G-4'!S10</f>
        <v>8</v>
      </c>
      <c r="T10" s="6">
        <f t="shared" ref="T10:T21" si="2">P10*0.5+Q10*1+R10*2+S10*2.5</f>
        <v>663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393</v>
      </c>
      <c r="C11" s="46">
        <f>'G-2'!C11+'G-4'!C11</f>
        <v>568</v>
      </c>
      <c r="D11" s="46">
        <f>'G-2'!D11+'G-4'!D11</f>
        <v>49</v>
      </c>
      <c r="E11" s="46">
        <f>'G-2'!E11+'G-4'!E11</f>
        <v>7</v>
      </c>
      <c r="F11" s="6">
        <f t="shared" si="0"/>
        <v>880</v>
      </c>
      <c r="G11" s="2"/>
      <c r="H11" s="19" t="s">
        <v>5</v>
      </c>
      <c r="I11" s="46">
        <f>'G-2'!I11+'G-4'!I11</f>
        <v>140</v>
      </c>
      <c r="J11" s="46">
        <f>'G-2'!J11+'G-4'!J11</f>
        <v>497</v>
      </c>
      <c r="K11" s="46">
        <f>'G-2'!K11+'G-4'!K11</f>
        <v>28</v>
      </c>
      <c r="L11" s="46">
        <f>'G-2'!L11+'G-4'!L11</f>
        <v>13</v>
      </c>
      <c r="M11" s="6">
        <f t="shared" si="1"/>
        <v>655.5</v>
      </c>
      <c r="N11" s="9">
        <f>F21+F22+M10+M11</f>
        <v>2520.5</v>
      </c>
      <c r="O11" s="19" t="s">
        <v>44</v>
      </c>
      <c r="P11" s="46">
        <f>'G-2'!P11+'G-4'!P11</f>
        <v>170</v>
      </c>
      <c r="Q11" s="46">
        <f>'G-2'!Q11+'G-4'!Q11</f>
        <v>537</v>
      </c>
      <c r="R11" s="46">
        <f>'G-2'!R11+'G-4'!R11</f>
        <v>35</v>
      </c>
      <c r="S11" s="46">
        <f>'G-2'!S11+'G-4'!S11</f>
        <v>11</v>
      </c>
      <c r="T11" s="6">
        <f t="shared" si="2"/>
        <v>719.5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287</v>
      </c>
      <c r="C12" s="46">
        <f>'G-2'!C12+'G-4'!C12</f>
        <v>520</v>
      </c>
      <c r="D12" s="46">
        <f>'G-2'!D12+'G-4'!D12</f>
        <v>45</v>
      </c>
      <c r="E12" s="46">
        <f>'G-2'!E12+'G-4'!E12</f>
        <v>11</v>
      </c>
      <c r="F12" s="6">
        <f t="shared" si="0"/>
        <v>781</v>
      </c>
      <c r="G12" s="2"/>
      <c r="H12" s="19" t="s">
        <v>6</v>
      </c>
      <c r="I12" s="46">
        <f>'G-2'!I12+'G-4'!I12</f>
        <v>140</v>
      </c>
      <c r="J12" s="46">
        <f>'G-2'!J12+'G-4'!J12</f>
        <v>525</v>
      </c>
      <c r="K12" s="46">
        <f>'G-2'!K12+'G-4'!K12</f>
        <v>29</v>
      </c>
      <c r="L12" s="46">
        <f>'G-2'!L12+'G-4'!L12</f>
        <v>9</v>
      </c>
      <c r="M12" s="6">
        <f t="shared" si="1"/>
        <v>675.5</v>
      </c>
      <c r="N12" s="2">
        <f>F22+M10+M11+M12</f>
        <v>2547</v>
      </c>
      <c r="O12" s="19" t="s">
        <v>32</v>
      </c>
      <c r="P12" s="46">
        <f>'G-2'!P12+'G-4'!P12</f>
        <v>167</v>
      </c>
      <c r="Q12" s="46">
        <f>'G-2'!Q12+'G-4'!Q12</f>
        <v>491</v>
      </c>
      <c r="R12" s="46">
        <f>'G-2'!R12+'G-4'!R12</f>
        <v>28</v>
      </c>
      <c r="S12" s="46">
        <f>'G-2'!S12+'G-4'!S12</f>
        <v>5</v>
      </c>
      <c r="T12" s="6">
        <f t="shared" si="2"/>
        <v>643</v>
      </c>
      <c r="U12" s="2"/>
      <c r="W12" s="1"/>
      <c r="X12" s="1"/>
      <c r="Y12" s="1" t="s">
        <v>77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228</v>
      </c>
      <c r="C13" s="46">
        <f>'G-2'!C13+'G-4'!C13</f>
        <v>498</v>
      </c>
      <c r="D13" s="46">
        <f>'G-2'!D13+'G-4'!D13</f>
        <v>61</v>
      </c>
      <c r="E13" s="46">
        <f>'G-2'!E13+'G-4'!E13</f>
        <v>10</v>
      </c>
      <c r="F13" s="6">
        <f t="shared" si="0"/>
        <v>759</v>
      </c>
      <c r="G13" s="2">
        <f t="shared" ref="G13:G19" si="3">F10+F11+F12+F13</f>
        <v>3267.5</v>
      </c>
      <c r="H13" s="19" t="s">
        <v>7</v>
      </c>
      <c r="I13" s="46">
        <f>'G-2'!I13+'G-4'!I13</f>
        <v>113</v>
      </c>
      <c r="J13" s="46">
        <f>'G-2'!J13+'G-4'!J13</f>
        <v>512</v>
      </c>
      <c r="K13" s="46">
        <f>'G-2'!K13+'G-4'!K13</f>
        <v>25</v>
      </c>
      <c r="L13" s="46">
        <f>'G-2'!L13+'G-4'!L13</f>
        <v>8</v>
      </c>
      <c r="M13" s="6">
        <f t="shared" si="1"/>
        <v>638.5</v>
      </c>
      <c r="N13" s="2">
        <f t="shared" ref="N13:N18" si="4">M10+M11+M12+M13</f>
        <v>2582</v>
      </c>
      <c r="O13" s="19" t="s">
        <v>33</v>
      </c>
      <c r="P13" s="46">
        <f>'G-2'!P13+'G-4'!P13</f>
        <v>158</v>
      </c>
      <c r="Q13" s="46">
        <f>'G-2'!Q13+'G-4'!Q13</f>
        <v>501</v>
      </c>
      <c r="R13" s="46">
        <f>'G-2'!R13+'G-4'!R13</f>
        <v>37</v>
      </c>
      <c r="S13" s="46">
        <f>'G-2'!S13+'G-4'!S13</f>
        <v>11</v>
      </c>
      <c r="T13" s="6">
        <f t="shared" si="2"/>
        <v>681.5</v>
      </c>
      <c r="U13" s="2">
        <f t="shared" ref="U13:U21" si="5">T10+T11+T12+T13</f>
        <v>2707</v>
      </c>
      <c r="W13" s="1" t="s">
        <v>81</v>
      </c>
      <c r="X13" s="51">
        <v>2015.5</v>
      </c>
      <c r="Y13" s="1" t="s">
        <v>82</v>
      </c>
      <c r="Z13" s="51">
        <v>1769</v>
      </c>
      <c r="AA13" s="1" t="s">
        <v>74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175</v>
      </c>
      <c r="C14" s="46">
        <f>'G-2'!C14+'G-4'!C14</f>
        <v>334</v>
      </c>
      <c r="D14" s="46">
        <f>'G-2'!D14+'G-4'!D14</f>
        <v>44</v>
      </c>
      <c r="E14" s="46">
        <f>'G-2'!E14+'G-4'!E14</f>
        <v>13</v>
      </c>
      <c r="F14" s="6">
        <f t="shared" si="0"/>
        <v>542</v>
      </c>
      <c r="G14" s="2">
        <f t="shared" si="3"/>
        <v>2962</v>
      </c>
      <c r="H14" s="19" t="s">
        <v>9</v>
      </c>
      <c r="I14" s="46">
        <f>'G-2'!I14+'G-4'!I14</f>
        <v>144</v>
      </c>
      <c r="J14" s="46">
        <f>'G-2'!J14+'G-4'!J14</f>
        <v>492</v>
      </c>
      <c r="K14" s="46">
        <f>'G-2'!K14+'G-4'!K14</f>
        <v>33</v>
      </c>
      <c r="L14" s="46">
        <f>'G-2'!L14+'G-4'!L14</f>
        <v>7</v>
      </c>
      <c r="M14" s="6">
        <f t="shared" si="1"/>
        <v>647.5</v>
      </c>
      <c r="N14" s="2">
        <f t="shared" si="4"/>
        <v>2617</v>
      </c>
      <c r="O14" s="19" t="s">
        <v>29</v>
      </c>
      <c r="P14" s="46">
        <f>'G-2'!P14+'G-4'!P14</f>
        <v>183</v>
      </c>
      <c r="Q14" s="46">
        <f>'G-2'!Q14+'G-4'!Q14</f>
        <v>522</v>
      </c>
      <c r="R14" s="46">
        <f>'G-2'!R14+'G-4'!R14</f>
        <v>36</v>
      </c>
      <c r="S14" s="46">
        <f>'G-2'!S14+'G-4'!S14</f>
        <v>4</v>
      </c>
      <c r="T14" s="6">
        <f t="shared" si="2"/>
        <v>695.5</v>
      </c>
      <c r="U14" s="2">
        <f t="shared" si="5"/>
        <v>2739.5</v>
      </c>
      <c r="W14" s="1" t="s">
        <v>86</v>
      </c>
      <c r="X14" s="51">
        <v>2044.5</v>
      </c>
      <c r="Y14" s="1" t="s">
        <v>72</v>
      </c>
      <c r="Z14" s="51">
        <v>1803.5</v>
      </c>
      <c r="AA14" s="1" t="s">
        <v>75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210</v>
      </c>
      <c r="C15" s="46">
        <f>'G-2'!C15+'G-4'!C15</f>
        <v>345</v>
      </c>
      <c r="D15" s="46">
        <f>'G-2'!D15+'G-4'!D15</f>
        <v>34</v>
      </c>
      <c r="E15" s="46">
        <f>'G-2'!E15+'G-4'!E15</f>
        <v>9</v>
      </c>
      <c r="F15" s="6">
        <f t="shared" si="0"/>
        <v>540.5</v>
      </c>
      <c r="G15" s="2">
        <f t="shared" si="3"/>
        <v>2622.5</v>
      </c>
      <c r="H15" s="19" t="s">
        <v>12</v>
      </c>
      <c r="I15" s="46">
        <f>'G-2'!I15+'G-4'!I15</f>
        <v>146</v>
      </c>
      <c r="J15" s="46">
        <f>'G-2'!J15+'G-4'!J15</f>
        <v>500</v>
      </c>
      <c r="K15" s="46">
        <f>'G-2'!K15+'G-4'!K15</f>
        <v>31</v>
      </c>
      <c r="L15" s="46">
        <f>'G-2'!L15+'G-4'!L15</f>
        <v>9</v>
      </c>
      <c r="M15" s="6">
        <f t="shared" si="1"/>
        <v>657.5</v>
      </c>
      <c r="N15" s="2">
        <f t="shared" si="4"/>
        <v>2619</v>
      </c>
      <c r="O15" s="18" t="s">
        <v>30</v>
      </c>
      <c r="P15" s="46">
        <f>'G-2'!P15+'G-4'!P15</f>
        <v>159</v>
      </c>
      <c r="Q15" s="46">
        <f>'G-2'!Q15+'G-4'!Q15</f>
        <v>532</v>
      </c>
      <c r="R15" s="46">
        <f>'G-2'!R15+'G-4'!R15</f>
        <v>27</v>
      </c>
      <c r="S15" s="46">
        <f>'G-2'!S15+'G-4'!S15</f>
        <v>6</v>
      </c>
      <c r="T15" s="6">
        <f t="shared" si="2"/>
        <v>680.5</v>
      </c>
      <c r="U15" s="2">
        <f t="shared" si="5"/>
        <v>2700.5</v>
      </c>
      <c r="W15" s="1" t="s">
        <v>84</v>
      </c>
      <c r="X15" s="51">
        <v>2047</v>
      </c>
      <c r="Y15" s="1" t="s">
        <v>62</v>
      </c>
      <c r="Z15" s="51">
        <v>1810.5</v>
      </c>
      <c r="AA15" s="1" t="s">
        <v>78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168</v>
      </c>
      <c r="C16" s="46">
        <f>'G-2'!C16+'G-4'!C16</f>
        <v>461</v>
      </c>
      <c r="D16" s="46">
        <f>'G-2'!D16+'G-4'!D16</f>
        <v>41</v>
      </c>
      <c r="E16" s="46">
        <f>'G-2'!E16+'G-4'!E16</f>
        <v>12</v>
      </c>
      <c r="F16" s="6">
        <f t="shared" si="0"/>
        <v>657</v>
      </c>
      <c r="G16" s="2">
        <f t="shared" si="3"/>
        <v>2498.5</v>
      </c>
      <c r="H16" s="19" t="s">
        <v>15</v>
      </c>
      <c r="I16" s="46">
        <f>'G-2'!I16+'G-4'!I16</f>
        <v>150</v>
      </c>
      <c r="J16" s="46">
        <f>'G-2'!J16+'G-4'!J16</f>
        <v>494</v>
      </c>
      <c r="K16" s="46">
        <f>'G-2'!K16+'G-4'!K16</f>
        <v>31</v>
      </c>
      <c r="L16" s="46">
        <f>'G-2'!L16+'G-4'!L16</f>
        <v>7</v>
      </c>
      <c r="M16" s="6">
        <f t="shared" si="1"/>
        <v>648.5</v>
      </c>
      <c r="N16" s="2">
        <f t="shared" si="4"/>
        <v>2592</v>
      </c>
      <c r="O16" s="19" t="s">
        <v>8</v>
      </c>
      <c r="P16" s="46">
        <f>'G-2'!P16+'G-4'!P16</f>
        <v>155</v>
      </c>
      <c r="Q16" s="46">
        <f>'G-2'!Q16+'G-4'!Q16</f>
        <v>487</v>
      </c>
      <c r="R16" s="46">
        <f>'G-2'!R16+'G-4'!R16</f>
        <v>28</v>
      </c>
      <c r="S16" s="46">
        <f>'G-2'!S16+'G-4'!S16</f>
        <v>8</v>
      </c>
      <c r="T16" s="6">
        <f t="shared" si="2"/>
        <v>640.5</v>
      </c>
      <c r="U16" s="2">
        <f t="shared" si="5"/>
        <v>2698</v>
      </c>
      <c r="W16" s="1" t="s">
        <v>79</v>
      </c>
      <c r="X16" s="51">
        <v>2067.5</v>
      </c>
      <c r="Y16" s="1" t="s">
        <v>73</v>
      </c>
      <c r="Z16" s="51">
        <v>1832</v>
      </c>
      <c r="AA16" s="1" t="s">
        <v>80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257</v>
      </c>
      <c r="C17" s="46">
        <f>'G-2'!C17+'G-4'!C17</f>
        <v>590</v>
      </c>
      <c r="D17" s="46">
        <f>'G-2'!D17+'G-4'!D17</f>
        <v>41</v>
      </c>
      <c r="E17" s="46">
        <f>'G-2'!E17+'G-4'!E17</f>
        <v>18</v>
      </c>
      <c r="F17" s="6">
        <f t="shared" si="0"/>
        <v>845.5</v>
      </c>
      <c r="G17" s="2">
        <f t="shared" si="3"/>
        <v>2585</v>
      </c>
      <c r="H17" s="19" t="s">
        <v>18</v>
      </c>
      <c r="I17" s="46">
        <f>'G-2'!I17+'G-4'!I17</f>
        <v>157</v>
      </c>
      <c r="J17" s="46">
        <f>'G-2'!J17+'G-4'!J17</f>
        <v>491</v>
      </c>
      <c r="K17" s="46">
        <f>'G-2'!K17+'G-4'!K17</f>
        <v>29</v>
      </c>
      <c r="L17" s="46">
        <f>'G-2'!L17+'G-4'!L17</f>
        <v>4</v>
      </c>
      <c r="M17" s="6">
        <f t="shared" si="1"/>
        <v>637.5</v>
      </c>
      <c r="N17" s="2">
        <f t="shared" si="4"/>
        <v>2591</v>
      </c>
      <c r="O17" s="19" t="s">
        <v>10</v>
      </c>
      <c r="P17" s="46">
        <f>'G-2'!P17+'G-4'!P17</f>
        <v>168</v>
      </c>
      <c r="Q17" s="46">
        <f>'G-2'!Q17+'G-4'!Q17</f>
        <v>521</v>
      </c>
      <c r="R17" s="46">
        <f>'G-2'!R17+'G-4'!R17</f>
        <v>22</v>
      </c>
      <c r="S17" s="46">
        <f>'G-2'!S17+'G-4'!S17</f>
        <v>5</v>
      </c>
      <c r="T17" s="6">
        <f t="shared" si="2"/>
        <v>661.5</v>
      </c>
      <c r="U17" s="2">
        <f t="shared" si="5"/>
        <v>2678</v>
      </c>
      <c r="W17" s="1" t="s">
        <v>76</v>
      </c>
      <c r="X17" s="51">
        <v>2079.5</v>
      </c>
      <c r="Y17" s="1" t="s">
        <v>71</v>
      </c>
      <c r="Z17" s="51">
        <v>1838.5</v>
      </c>
      <c r="AA17" s="1" t="s">
        <v>83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191</v>
      </c>
      <c r="C18" s="46">
        <f>'G-2'!C18+'G-4'!C18</f>
        <v>532</v>
      </c>
      <c r="D18" s="46">
        <f>'G-2'!D18+'G-4'!D18</f>
        <v>29</v>
      </c>
      <c r="E18" s="46">
        <f>'G-2'!E18+'G-4'!E18</f>
        <v>11</v>
      </c>
      <c r="F18" s="6">
        <f t="shared" si="0"/>
        <v>713</v>
      </c>
      <c r="G18" s="2">
        <f t="shared" si="3"/>
        <v>2756</v>
      </c>
      <c r="H18" s="19" t="s">
        <v>20</v>
      </c>
      <c r="I18" s="46">
        <f>'G-2'!I18+'G-4'!I18</f>
        <v>180</v>
      </c>
      <c r="J18" s="46">
        <f>'G-2'!J18+'G-4'!J18</f>
        <v>506</v>
      </c>
      <c r="K18" s="46">
        <f>'G-2'!K18+'G-4'!K18</f>
        <v>29</v>
      </c>
      <c r="L18" s="46">
        <f>'G-2'!L18+'G-4'!L18</f>
        <v>6</v>
      </c>
      <c r="M18" s="6">
        <f t="shared" si="1"/>
        <v>669</v>
      </c>
      <c r="N18" s="2">
        <f t="shared" si="4"/>
        <v>2612.5</v>
      </c>
      <c r="O18" s="19" t="s">
        <v>13</v>
      </c>
      <c r="P18" s="46">
        <f>'G-2'!P18+'G-4'!P18</f>
        <v>161</v>
      </c>
      <c r="Q18" s="46">
        <f>'G-2'!Q18+'G-4'!Q18</f>
        <v>505</v>
      </c>
      <c r="R18" s="46">
        <f>'G-2'!R18+'G-4'!R18</f>
        <v>27</v>
      </c>
      <c r="S18" s="46">
        <f>'G-2'!S18+'G-4'!S18</f>
        <v>2</v>
      </c>
      <c r="T18" s="6">
        <f t="shared" si="2"/>
        <v>644.5</v>
      </c>
      <c r="U18" s="2">
        <f t="shared" si="5"/>
        <v>2627</v>
      </c>
      <c r="W18" s="1" t="s">
        <v>64</v>
      </c>
      <c r="X18" s="51">
        <v>2112.5</v>
      </c>
      <c r="Y18" s="1" t="s">
        <v>87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203</v>
      </c>
      <c r="C19" s="47">
        <f>'G-2'!C19+'G-4'!C19</f>
        <v>499</v>
      </c>
      <c r="D19" s="47">
        <f>'G-2'!D19+'G-4'!D19</f>
        <v>43</v>
      </c>
      <c r="E19" s="47">
        <f>'G-2'!E19+'G-4'!E19</f>
        <v>13</v>
      </c>
      <c r="F19" s="7">
        <f t="shared" si="0"/>
        <v>719</v>
      </c>
      <c r="G19" s="3">
        <f t="shared" si="3"/>
        <v>2934.5</v>
      </c>
      <c r="H19" s="20" t="s">
        <v>22</v>
      </c>
      <c r="I19" s="46">
        <f>'G-2'!I19+'G-4'!I19</f>
        <v>189</v>
      </c>
      <c r="J19" s="46">
        <f>'G-2'!J19+'G-4'!J19</f>
        <v>530</v>
      </c>
      <c r="K19" s="46">
        <f>'G-2'!K19+'G-4'!K19</f>
        <v>37</v>
      </c>
      <c r="L19" s="46">
        <f>'G-2'!L19+'G-4'!L19</f>
        <v>8</v>
      </c>
      <c r="M19" s="6">
        <f t="shared" si="1"/>
        <v>718.5</v>
      </c>
      <c r="N19" s="2">
        <f>M16+M17+M18+M19</f>
        <v>2673.5</v>
      </c>
      <c r="O19" s="19" t="s">
        <v>16</v>
      </c>
      <c r="P19" s="46">
        <f>'G-2'!P19+'G-4'!P19</f>
        <v>161</v>
      </c>
      <c r="Q19" s="46">
        <f>'G-2'!Q19+'G-4'!Q19</f>
        <v>540</v>
      </c>
      <c r="R19" s="46">
        <f>'G-2'!R19+'G-4'!R19</f>
        <v>24</v>
      </c>
      <c r="S19" s="46">
        <f>'G-2'!S19+'G-4'!S19</f>
        <v>5</v>
      </c>
      <c r="T19" s="6">
        <f t="shared" si="2"/>
        <v>681</v>
      </c>
      <c r="U19" s="2">
        <f t="shared" si="5"/>
        <v>2627.5</v>
      </c>
      <c r="W19" s="1" t="s">
        <v>63</v>
      </c>
      <c r="X19" s="51">
        <v>2147.5</v>
      </c>
      <c r="Y19" s="1" t="s">
        <v>85</v>
      </c>
      <c r="Z19" s="51">
        <v>1876.5</v>
      </c>
      <c r="AA19" s="1" t="s">
        <v>88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168</v>
      </c>
      <c r="C20" s="45">
        <f>'G-2'!C20+'G-4'!C20</f>
        <v>465</v>
      </c>
      <c r="D20" s="45">
        <f>'G-2'!D20+'G-4'!D20</f>
        <v>30</v>
      </c>
      <c r="E20" s="45">
        <f>'G-2'!E20+'G-4'!E20</f>
        <v>8</v>
      </c>
      <c r="F20" s="8">
        <f t="shared" si="0"/>
        <v>629</v>
      </c>
      <c r="G20" s="35"/>
      <c r="H20" s="19" t="s">
        <v>24</v>
      </c>
      <c r="I20" s="46">
        <f>'G-2'!I20+'G-4'!I20</f>
        <v>171</v>
      </c>
      <c r="J20" s="46">
        <f>'G-2'!J20+'G-4'!J20</f>
        <v>514</v>
      </c>
      <c r="K20" s="46">
        <f>'G-2'!K20+'G-4'!K20</f>
        <v>29</v>
      </c>
      <c r="L20" s="46">
        <f>'G-2'!L20+'G-4'!L20</f>
        <v>14</v>
      </c>
      <c r="M20" s="8">
        <f t="shared" si="1"/>
        <v>692.5</v>
      </c>
      <c r="N20" s="2">
        <f>M17+M18+M19+M20</f>
        <v>2717.5</v>
      </c>
      <c r="O20" s="19" t="s">
        <v>45</v>
      </c>
      <c r="P20" s="46">
        <f>'G-2'!P20+'G-4'!P20</f>
        <v>127</v>
      </c>
      <c r="Q20" s="46">
        <f>'G-2'!Q20+'G-4'!Q20</f>
        <v>500</v>
      </c>
      <c r="R20" s="46">
        <f>'G-2'!R20+'G-4'!R20</f>
        <v>33</v>
      </c>
      <c r="S20" s="46">
        <f>'G-2'!S20+'G-4'!S20</f>
        <v>2</v>
      </c>
      <c r="T20" s="8">
        <f t="shared" si="2"/>
        <v>634.5</v>
      </c>
      <c r="U20" s="2">
        <f t="shared" si="5"/>
        <v>2621.5</v>
      </c>
      <c r="W20" s="1"/>
      <c r="X20" s="1"/>
      <c r="Y20" s="1" t="s">
        <v>89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165</v>
      </c>
      <c r="C21" s="46">
        <f>'G-2'!C21+'G-4'!C21</f>
        <v>473</v>
      </c>
      <c r="D21" s="46">
        <f>'G-2'!D21+'G-4'!D21</f>
        <v>28</v>
      </c>
      <c r="E21" s="46">
        <f>'G-2'!E21+'G-4'!E21</f>
        <v>15</v>
      </c>
      <c r="F21" s="6">
        <f t="shared" si="0"/>
        <v>649</v>
      </c>
      <c r="G21" s="36"/>
      <c r="H21" s="20" t="s">
        <v>25</v>
      </c>
      <c r="I21" s="46">
        <f>'G-2'!I21+'G-4'!I21</f>
        <v>189</v>
      </c>
      <c r="J21" s="46">
        <f>'G-2'!J21+'G-4'!J21</f>
        <v>566</v>
      </c>
      <c r="K21" s="46">
        <f>'G-2'!K21+'G-4'!K21</f>
        <v>34</v>
      </c>
      <c r="L21" s="46">
        <f>'G-2'!L21+'G-4'!L21</f>
        <v>9</v>
      </c>
      <c r="M21" s="6">
        <f t="shared" si="1"/>
        <v>751</v>
      </c>
      <c r="N21" s="2">
        <f>M18+M19+M20+M21</f>
        <v>2831</v>
      </c>
      <c r="O21" s="21" t="s">
        <v>46</v>
      </c>
      <c r="P21" s="47">
        <f>'G-2'!P21+'G-4'!P21</f>
        <v>118</v>
      </c>
      <c r="Q21" s="47">
        <f>'G-2'!Q21+'G-4'!Q21</f>
        <v>483</v>
      </c>
      <c r="R21" s="47">
        <f>'G-2'!R21+'G-4'!R21</f>
        <v>28</v>
      </c>
      <c r="S21" s="47">
        <f>'G-2'!S21+'G-4'!S21</f>
        <v>0</v>
      </c>
      <c r="T21" s="7">
        <f t="shared" si="2"/>
        <v>598</v>
      </c>
      <c r="U21" s="3">
        <f t="shared" si="5"/>
        <v>2558</v>
      </c>
      <c r="V21">
        <f>I21+I20+I19+I18</f>
        <v>729</v>
      </c>
      <c r="W21">
        <f t="shared" ref="W21:Y21" si="6">J21+J20+J19+J18</f>
        <v>2116</v>
      </c>
      <c r="X21">
        <f t="shared" si="6"/>
        <v>129</v>
      </c>
      <c r="Y21">
        <f t="shared" si="6"/>
        <v>37</v>
      </c>
      <c r="Z21" s="51">
        <v>1896</v>
      </c>
      <c r="AA21" s="1" t="s">
        <v>69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170</v>
      </c>
      <c r="C22" s="46">
        <f>'G-2'!C22+'G-4'!C22</f>
        <v>446</v>
      </c>
      <c r="D22" s="46">
        <f>'G-2'!D22+'G-4'!D22</f>
        <v>25</v>
      </c>
      <c r="E22" s="46">
        <f>'G-2'!E22+'G-4'!E22</f>
        <v>9</v>
      </c>
      <c r="F22" s="6">
        <f t="shared" si="0"/>
        <v>603.5</v>
      </c>
      <c r="G22" s="2"/>
      <c r="H22" s="21" t="s">
        <v>26</v>
      </c>
      <c r="I22" s="46">
        <f>'G-2'!I22+'G-4'!I22</f>
        <v>214</v>
      </c>
      <c r="J22" s="46">
        <f>'G-2'!J22+'G-4'!J22</f>
        <v>531</v>
      </c>
      <c r="K22" s="46">
        <f>'G-2'!K22+'G-4'!K22</f>
        <v>28</v>
      </c>
      <c r="L22" s="46">
        <f>'G-2'!L22+'G-4'!L22</f>
        <v>12</v>
      </c>
      <c r="M22" s="6">
        <f t="shared" si="1"/>
        <v>724</v>
      </c>
      <c r="N22" s="3">
        <f>M19+M20+M21+M22</f>
        <v>2886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90</v>
      </c>
      <c r="Z22" s="51">
        <v>1946</v>
      </c>
      <c r="AA22" s="1"/>
      <c r="AB22" s="51"/>
    </row>
    <row r="23" spans="1:28" ht="13.5" customHeight="1" x14ac:dyDescent="0.2">
      <c r="A23" s="136" t="s">
        <v>47</v>
      </c>
      <c r="B23" s="137"/>
      <c r="C23" s="140" t="s">
        <v>50</v>
      </c>
      <c r="D23" s="141"/>
      <c r="E23" s="141"/>
      <c r="F23" s="142"/>
      <c r="G23" s="53">
        <f>MAX(G13:G19)</f>
        <v>3267.5</v>
      </c>
      <c r="H23" s="149" t="s">
        <v>48</v>
      </c>
      <c r="I23" s="150"/>
      <c r="J23" s="151" t="s">
        <v>50</v>
      </c>
      <c r="K23" s="152"/>
      <c r="L23" s="152"/>
      <c r="M23" s="153"/>
      <c r="N23" s="54">
        <f>MAX(N10:N22)</f>
        <v>2886</v>
      </c>
      <c r="O23" s="136" t="s">
        <v>49</v>
      </c>
      <c r="P23" s="137"/>
      <c r="Q23" s="140" t="s">
        <v>50</v>
      </c>
      <c r="R23" s="141"/>
      <c r="S23" s="141"/>
      <c r="T23" s="142"/>
      <c r="U23" s="53">
        <f>MAX(U13:U21)</f>
        <v>2739.5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8"/>
      <c r="B24" s="139"/>
      <c r="C24" s="52" t="s">
        <v>70</v>
      </c>
      <c r="D24" s="55"/>
      <c r="E24" s="55"/>
      <c r="F24" s="56" t="s">
        <v>63</v>
      </c>
      <c r="G24" s="57"/>
      <c r="H24" s="138"/>
      <c r="I24" s="139"/>
      <c r="J24" s="52" t="s">
        <v>70</v>
      </c>
      <c r="K24" s="55"/>
      <c r="L24" s="55"/>
      <c r="M24" s="56" t="s">
        <v>71</v>
      </c>
      <c r="N24" s="57"/>
      <c r="O24" s="138"/>
      <c r="P24" s="139"/>
      <c r="Q24" s="52" t="s">
        <v>70</v>
      </c>
      <c r="R24" s="55"/>
      <c r="S24" s="55"/>
      <c r="T24" s="56" t="s">
        <v>83</v>
      </c>
      <c r="U24" s="57"/>
      <c r="W24" s="1"/>
      <c r="X24" s="1"/>
      <c r="Y24" s="58" t="s">
        <v>70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6" workbookViewId="0">
      <selection activeCell="H56" sqref="H56:H5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82" t="s">
        <v>109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3" t="s">
        <v>110</v>
      </c>
      <c r="B4" s="183"/>
      <c r="C4" s="184" t="s">
        <v>60</v>
      </c>
      <c r="D4" s="184"/>
      <c r="E4" s="184"/>
      <c r="F4" s="77"/>
      <c r="G4" s="73"/>
      <c r="H4" s="73"/>
      <c r="I4" s="73"/>
      <c r="J4" s="73"/>
    </row>
    <row r="5" spans="1:10" x14ac:dyDescent="0.2">
      <c r="A5" s="154" t="s">
        <v>56</v>
      </c>
      <c r="B5" s="154"/>
      <c r="C5" s="185" t="str">
        <f>'G-2'!D5</f>
        <v>CALLE 74 X CARRERA 43</v>
      </c>
      <c r="D5" s="185"/>
      <c r="E5" s="185"/>
      <c r="F5" s="78"/>
      <c r="G5" s="79"/>
      <c r="H5" s="70" t="s">
        <v>53</v>
      </c>
      <c r="I5" s="186">
        <f>'G-2'!L5</f>
        <v>0</v>
      </c>
      <c r="J5" s="186"/>
    </row>
    <row r="6" spans="1:10" x14ac:dyDescent="0.2">
      <c r="A6" s="154" t="s">
        <v>111</v>
      </c>
      <c r="B6" s="154"/>
      <c r="C6" s="171" t="s">
        <v>152</v>
      </c>
      <c r="D6" s="171"/>
      <c r="E6" s="171"/>
      <c r="F6" s="78"/>
      <c r="G6" s="79"/>
      <c r="H6" s="70" t="s">
        <v>58</v>
      </c>
      <c r="I6" s="172">
        <f>'G-2'!S6</f>
        <v>42474</v>
      </c>
      <c r="J6" s="172"/>
    </row>
    <row r="7" spans="1:10" x14ac:dyDescent="0.2">
      <c r="A7" s="80"/>
      <c r="B7" s="80"/>
      <c r="C7" s="173"/>
      <c r="D7" s="173"/>
      <c r="E7" s="173"/>
      <c r="F7" s="173"/>
      <c r="G7" s="77"/>
      <c r="H7" s="81"/>
      <c r="I7" s="82"/>
      <c r="J7" s="73"/>
    </row>
    <row r="8" spans="1:10" x14ac:dyDescent="0.2">
      <c r="A8" s="174" t="s">
        <v>112</v>
      </c>
      <c r="B8" s="176" t="s">
        <v>113</v>
      </c>
      <c r="C8" s="174" t="s">
        <v>114</v>
      </c>
      <c r="D8" s="176" t="s">
        <v>115</v>
      </c>
      <c r="E8" s="83" t="s">
        <v>116</v>
      </c>
      <c r="F8" s="84" t="s">
        <v>117</v>
      </c>
      <c r="G8" s="85" t="s">
        <v>118</v>
      </c>
      <c r="H8" s="84" t="s">
        <v>119</v>
      </c>
      <c r="I8" s="178" t="s">
        <v>120</v>
      </c>
      <c r="J8" s="180" t="s">
        <v>121</v>
      </c>
    </row>
    <row r="9" spans="1:10" x14ac:dyDescent="0.2">
      <c r="A9" s="175"/>
      <c r="B9" s="177"/>
      <c r="C9" s="175"/>
      <c r="D9" s="177"/>
      <c r="E9" s="86" t="s">
        <v>52</v>
      </c>
      <c r="F9" s="87" t="s">
        <v>0</v>
      </c>
      <c r="G9" s="88" t="s">
        <v>2</v>
      </c>
      <c r="H9" s="87" t="s">
        <v>3</v>
      </c>
      <c r="I9" s="179"/>
      <c r="J9" s="181"/>
    </row>
    <row r="10" spans="1:10" x14ac:dyDescent="0.2">
      <c r="A10" s="165" t="s">
        <v>122</v>
      </c>
      <c r="B10" s="168"/>
      <c r="C10" s="89"/>
      <c r="D10" s="90" t="s">
        <v>123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6"/>
      <c r="B11" s="169"/>
      <c r="C11" s="89" t="s">
        <v>124</v>
      </c>
      <c r="D11" s="92" t="s">
        <v>125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6"/>
      <c r="B12" s="169"/>
      <c r="C12" s="95" t="s">
        <v>134</v>
      </c>
      <c r="D12" s="96" t="s">
        <v>126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6"/>
      <c r="B13" s="169"/>
      <c r="C13" s="99"/>
      <c r="D13" s="90" t="s">
        <v>123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6"/>
      <c r="B14" s="169"/>
      <c r="C14" s="89" t="s">
        <v>127</v>
      </c>
      <c r="D14" s="92" t="s">
        <v>125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6"/>
      <c r="B15" s="169"/>
      <c r="C15" s="95" t="s">
        <v>135</v>
      </c>
      <c r="D15" s="96" t="s">
        <v>126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6"/>
      <c r="B16" s="169"/>
      <c r="C16" s="99"/>
      <c r="D16" s="90" t="s">
        <v>123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6"/>
      <c r="B17" s="169"/>
      <c r="C17" s="89" t="s">
        <v>128</v>
      </c>
      <c r="D17" s="92" t="s">
        <v>125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7"/>
      <c r="B18" s="170"/>
      <c r="C18" s="100" t="s">
        <v>136</v>
      </c>
      <c r="D18" s="96" t="s">
        <v>126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5" t="s">
        <v>129</v>
      </c>
      <c r="B19" s="168">
        <v>2</v>
      </c>
      <c r="C19" s="101"/>
      <c r="D19" s="90" t="s">
        <v>123</v>
      </c>
      <c r="E19" s="50">
        <v>12</v>
      </c>
      <c r="F19" s="50">
        <v>76</v>
      </c>
      <c r="G19" s="50">
        <v>0</v>
      </c>
      <c r="H19" s="50">
        <v>1</v>
      </c>
      <c r="I19" s="50">
        <f t="shared" si="0"/>
        <v>84.5</v>
      </c>
      <c r="J19" s="91">
        <f>IF(I19=0,"0,00",I19/SUM(I19:I21)*100)</f>
        <v>17.1225937183384</v>
      </c>
    </row>
    <row r="20" spans="1:10" x14ac:dyDescent="0.2">
      <c r="A20" s="166"/>
      <c r="B20" s="169"/>
      <c r="C20" s="89" t="s">
        <v>124</v>
      </c>
      <c r="D20" s="92" t="s">
        <v>125</v>
      </c>
      <c r="E20" s="93">
        <v>160</v>
      </c>
      <c r="F20" s="93">
        <v>246</v>
      </c>
      <c r="G20" s="93">
        <v>34</v>
      </c>
      <c r="H20" s="93">
        <v>6</v>
      </c>
      <c r="I20" s="93">
        <f t="shared" si="0"/>
        <v>409</v>
      </c>
      <c r="J20" s="94">
        <f>IF(I20=0,"0,00",I20/SUM(I19:I21)*100)</f>
        <v>82.877406281661607</v>
      </c>
    </row>
    <row r="21" spans="1:10" x14ac:dyDescent="0.2">
      <c r="A21" s="166"/>
      <c r="B21" s="169"/>
      <c r="C21" s="95" t="s">
        <v>137</v>
      </c>
      <c r="D21" s="96" t="s">
        <v>126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6"/>
      <c r="B22" s="169"/>
      <c r="C22" s="99"/>
      <c r="D22" s="90" t="s">
        <v>123</v>
      </c>
      <c r="E22" s="50">
        <v>12</v>
      </c>
      <c r="F22" s="50">
        <v>64</v>
      </c>
      <c r="G22" s="50">
        <v>0</v>
      </c>
      <c r="H22" s="50">
        <v>3</v>
      </c>
      <c r="I22" s="50">
        <f t="shared" si="0"/>
        <v>77.5</v>
      </c>
      <c r="J22" s="91">
        <f>IF(I22=0,"0,00",I22/SUM(I22:I24)*100)</f>
        <v>15.688259109311742</v>
      </c>
    </row>
    <row r="23" spans="1:10" x14ac:dyDescent="0.2">
      <c r="A23" s="166"/>
      <c r="B23" s="169"/>
      <c r="C23" s="89" t="s">
        <v>127</v>
      </c>
      <c r="D23" s="92" t="s">
        <v>125</v>
      </c>
      <c r="E23" s="93">
        <v>108</v>
      </c>
      <c r="F23" s="93">
        <v>309</v>
      </c>
      <c r="G23" s="93">
        <v>23</v>
      </c>
      <c r="H23" s="93">
        <v>3</v>
      </c>
      <c r="I23" s="93">
        <f t="shared" si="0"/>
        <v>416.5</v>
      </c>
      <c r="J23" s="94">
        <f>IF(I23=0,"0,00",I23/SUM(I22:I24)*100)</f>
        <v>84.311740890688256</v>
      </c>
    </row>
    <row r="24" spans="1:10" x14ac:dyDescent="0.2">
      <c r="A24" s="166"/>
      <c r="B24" s="169"/>
      <c r="C24" s="95" t="s">
        <v>138</v>
      </c>
      <c r="D24" s="96" t="s">
        <v>126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6"/>
      <c r="B25" s="169"/>
      <c r="C25" s="99"/>
      <c r="D25" s="90" t="s">
        <v>123</v>
      </c>
      <c r="E25" s="50">
        <v>10</v>
      </c>
      <c r="F25" s="50">
        <v>101</v>
      </c>
      <c r="G25" s="50">
        <v>0</v>
      </c>
      <c r="H25" s="50">
        <v>0</v>
      </c>
      <c r="I25" s="50">
        <f t="shared" si="0"/>
        <v>106</v>
      </c>
      <c r="J25" s="91">
        <f>IF(I25=0,"0,00",I25/SUM(I25:I27)*100)</f>
        <v>24.311926605504588</v>
      </c>
    </row>
    <row r="26" spans="1:10" x14ac:dyDescent="0.2">
      <c r="A26" s="166"/>
      <c r="B26" s="169"/>
      <c r="C26" s="89" t="s">
        <v>128</v>
      </c>
      <c r="D26" s="92" t="s">
        <v>125</v>
      </c>
      <c r="E26" s="93">
        <v>70</v>
      </c>
      <c r="F26" s="93">
        <v>242</v>
      </c>
      <c r="G26" s="93">
        <v>24</v>
      </c>
      <c r="H26" s="93">
        <v>2</v>
      </c>
      <c r="I26" s="93">
        <f t="shared" si="0"/>
        <v>330</v>
      </c>
      <c r="J26" s="94">
        <f>IF(I26=0,"0,00",I26/SUM(I25:I27)*100)</f>
        <v>75.688073394495419</v>
      </c>
    </row>
    <row r="27" spans="1:10" x14ac:dyDescent="0.2">
      <c r="A27" s="167"/>
      <c r="B27" s="170"/>
      <c r="C27" s="100" t="s">
        <v>139</v>
      </c>
      <c r="D27" s="96" t="s">
        <v>126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5" t="s">
        <v>130</v>
      </c>
      <c r="B28" s="168"/>
      <c r="C28" s="101"/>
      <c r="D28" s="90" t="s">
        <v>123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6"/>
      <c r="B29" s="169"/>
      <c r="C29" s="89" t="s">
        <v>124</v>
      </c>
      <c r="D29" s="92" t="s">
        <v>125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6"/>
      <c r="B30" s="169"/>
      <c r="C30" s="95" t="s">
        <v>140</v>
      </c>
      <c r="D30" s="96" t="s">
        <v>126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6"/>
      <c r="B31" s="169"/>
      <c r="C31" s="99"/>
      <c r="D31" s="90" t="s">
        <v>123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6"/>
      <c r="B32" s="169"/>
      <c r="C32" s="89" t="s">
        <v>127</v>
      </c>
      <c r="D32" s="92" t="s">
        <v>125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6"/>
      <c r="B33" s="169"/>
      <c r="C33" s="95" t="s">
        <v>141</v>
      </c>
      <c r="D33" s="96" t="s">
        <v>126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6"/>
      <c r="B34" s="169"/>
      <c r="C34" s="99"/>
      <c r="D34" s="90" t="s">
        <v>123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6"/>
      <c r="B35" s="169"/>
      <c r="C35" s="89" t="s">
        <v>128</v>
      </c>
      <c r="D35" s="92" t="s">
        <v>125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7"/>
      <c r="B36" s="170"/>
      <c r="C36" s="100" t="s">
        <v>142</v>
      </c>
      <c r="D36" s="96" t="s">
        <v>126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5" t="s">
        <v>131</v>
      </c>
      <c r="B37" s="168">
        <v>3</v>
      </c>
      <c r="C37" s="101"/>
      <c r="D37" s="90" t="s">
        <v>123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6"/>
      <c r="B38" s="169"/>
      <c r="C38" s="89" t="s">
        <v>124</v>
      </c>
      <c r="D38" s="92" t="s">
        <v>125</v>
      </c>
      <c r="E38" s="93">
        <v>170</v>
      </c>
      <c r="F38" s="93">
        <v>546</v>
      </c>
      <c r="G38" s="93">
        <v>36</v>
      </c>
      <c r="H38" s="93">
        <v>17</v>
      </c>
      <c r="I38" s="93">
        <f t="shared" si="0"/>
        <v>745.5</v>
      </c>
      <c r="J38" s="94">
        <f>IF(I38=0,"0,00",I38/SUM(I37:I39)*100)</f>
        <v>76.226993865030678</v>
      </c>
    </row>
    <row r="39" spans="1:10" x14ac:dyDescent="0.2">
      <c r="A39" s="166"/>
      <c r="B39" s="169"/>
      <c r="C39" s="95" t="s">
        <v>143</v>
      </c>
      <c r="D39" s="96" t="s">
        <v>126</v>
      </c>
      <c r="E39" s="49">
        <v>79</v>
      </c>
      <c r="F39" s="49">
        <v>183</v>
      </c>
      <c r="G39" s="49">
        <v>0</v>
      </c>
      <c r="H39" s="49">
        <v>4</v>
      </c>
      <c r="I39" s="97">
        <f t="shared" si="0"/>
        <v>232.5</v>
      </c>
      <c r="J39" s="98">
        <f>IF(I39=0,"0,00",I39/SUM(I37:I39)*100)</f>
        <v>23.773006134969325</v>
      </c>
    </row>
    <row r="40" spans="1:10" x14ac:dyDescent="0.2">
      <c r="A40" s="166"/>
      <c r="B40" s="169"/>
      <c r="C40" s="99"/>
      <c r="D40" s="90" t="s">
        <v>123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6"/>
      <c r="B41" s="169"/>
      <c r="C41" s="89" t="s">
        <v>127</v>
      </c>
      <c r="D41" s="92" t="s">
        <v>125</v>
      </c>
      <c r="E41" s="93">
        <v>213</v>
      </c>
      <c r="F41" s="93">
        <v>541</v>
      </c>
      <c r="G41" s="93">
        <v>39</v>
      </c>
      <c r="H41" s="93">
        <v>12</v>
      </c>
      <c r="I41" s="93">
        <f t="shared" si="0"/>
        <v>755.5</v>
      </c>
      <c r="J41" s="94">
        <f>IF(I41=0,"0,00",I41/SUM(I40:I42)*100)</f>
        <v>77.013251783893992</v>
      </c>
    </row>
    <row r="42" spans="1:10" x14ac:dyDescent="0.2">
      <c r="A42" s="166"/>
      <c r="B42" s="169"/>
      <c r="C42" s="95" t="s">
        <v>144</v>
      </c>
      <c r="D42" s="96" t="s">
        <v>126</v>
      </c>
      <c r="E42" s="49">
        <v>70</v>
      </c>
      <c r="F42" s="49">
        <v>183</v>
      </c>
      <c r="G42" s="49">
        <v>0</v>
      </c>
      <c r="H42" s="49">
        <v>3</v>
      </c>
      <c r="I42" s="97">
        <f t="shared" si="0"/>
        <v>225.5</v>
      </c>
      <c r="J42" s="98">
        <f>IF(I42=0,"0,00",I42/SUM(I40:I42)*100)</f>
        <v>22.986748216106015</v>
      </c>
    </row>
    <row r="43" spans="1:10" x14ac:dyDescent="0.2">
      <c r="A43" s="166"/>
      <c r="B43" s="169"/>
      <c r="C43" s="99"/>
      <c r="D43" s="90" t="s">
        <v>123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6"/>
      <c r="B44" s="169"/>
      <c r="C44" s="89" t="s">
        <v>128</v>
      </c>
      <c r="D44" s="92" t="s">
        <v>125</v>
      </c>
      <c r="E44" s="93">
        <v>131</v>
      </c>
      <c r="F44" s="93">
        <v>499</v>
      </c>
      <c r="G44" s="93">
        <v>37</v>
      </c>
      <c r="H44" s="93">
        <v>0</v>
      </c>
      <c r="I44" s="93">
        <f t="shared" si="0"/>
        <v>638.5</v>
      </c>
      <c r="J44" s="94">
        <f>IF(I44=0,"0,00",I44/SUM(I43:I45)*100)</f>
        <v>80.163214061519156</v>
      </c>
    </row>
    <row r="45" spans="1:10" x14ac:dyDescent="0.2">
      <c r="A45" s="167"/>
      <c r="B45" s="170"/>
      <c r="C45" s="100" t="s">
        <v>145</v>
      </c>
      <c r="D45" s="96" t="s">
        <v>126</v>
      </c>
      <c r="E45" s="49">
        <v>34</v>
      </c>
      <c r="F45" s="49">
        <v>141</v>
      </c>
      <c r="G45" s="49">
        <v>0</v>
      </c>
      <c r="H45" s="49">
        <v>0</v>
      </c>
      <c r="I45" s="102">
        <f t="shared" si="0"/>
        <v>158</v>
      </c>
      <c r="J45" s="98">
        <f>IF(I45=0,"0,00",I45/SUM(I43:I45)*100)</f>
        <v>19.836785938480851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topLeftCell="A13" zoomScale="91" zoomScaleNormal="91" workbookViewId="0">
      <selection activeCell="N92" sqref="N92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6.140625" customWidth="1"/>
    <col min="17" max="20" width="4.7109375" customWidth="1"/>
    <col min="21" max="21" width="7" customWidth="1"/>
    <col min="22" max="25" width="4.7109375" customWidth="1"/>
    <col min="26" max="26" width="6.57031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4" t="s">
        <v>92</v>
      </c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4" t="s">
        <v>93</v>
      </c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4" t="s">
        <v>94</v>
      </c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90" t="s">
        <v>95</v>
      </c>
      <c r="B8" s="190"/>
      <c r="C8" s="189" t="s">
        <v>96</v>
      </c>
      <c r="D8" s="189"/>
      <c r="E8" s="189"/>
      <c r="F8" s="189"/>
      <c r="G8" s="189"/>
      <c r="H8" s="189"/>
      <c r="I8" s="59"/>
      <c r="J8" s="59"/>
      <c r="K8" s="59"/>
      <c r="L8" s="190" t="s">
        <v>97</v>
      </c>
      <c r="M8" s="190"/>
      <c r="N8" s="190"/>
      <c r="O8" s="189" t="str">
        <f>'G-2'!D5</f>
        <v>CALLE 74 X CARRERA 43</v>
      </c>
      <c r="P8" s="189"/>
      <c r="Q8" s="189"/>
      <c r="R8" s="189"/>
      <c r="S8" s="189"/>
      <c r="T8" s="59"/>
      <c r="U8" s="59"/>
      <c r="V8" s="190" t="s">
        <v>98</v>
      </c>
      <c r="W8" s="190"/>
      <c r="X8" s="190"/>
      <c r="Y8" s="189">
        <f>'G-2'!L5</f>
        <v>0</v>
      </c>
      <c r="Z8" s="189"/>
      <c r="AA8" s="189"/>
      <c r="AB8" s="59"/>
      <c r="AC8" s="59"/>
      <c r="AD8" s="59"/>
      <c r="AE8" s="59"/>
      <c r="AF8" s="59"/>
      <c r="AG8" s="59"/>
      <c r="AH8" s="190" t="s">
        <v>99</v>
      </c>
      <c r="AI8" s="190"/>
      <c r="AJ8" s="191">
        <f>'G-2'!S6</f>
        <v>42474</v>
      </c>
      <c r="AK8" s="191"/>
      <c r="AL8" s="191"/>
      <c r="AM8" s="191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3" t="s">
        <v>132</v>
      </c>
      <c r="E10" s="193"/>
      <c r="F10" s="193"/>
      <c r="G10" s="19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3" t="s">
        <v>133</v>
      </c>
      <c r="T10" s="193"/>
      <c r="U10" s="193"/>
      <c r="V10" s="19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3" t="s">
        <v>49</v>
      </c>
      <c r="AI10" s="193"/>
      <c r="AJ10" s="193"/>
      <c r="AK10" s="19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100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2" t="s">
        <v>101</v>
      </c>
      <c r="U12" s="192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102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103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104</v>
      </c>
      <c r="B15" s="118"/>
      <c r="C15" s="119" t="s">
        <v>105</v>
      </c>
      <c r="D15" s="120">
        <f>DIRECCIONALIDAD!J10/100</f>
        <v>0</v>
      </c>
      <c r="E15" s="119"/>
      <c r="F15" s="119" t="s">
        <v>106</v>
      </c>
      <c r="G15" s="120">
        <f>DIRECCIONALIDAD!J11/100</f>
        <v>0</v>
      </c>
      <c r="H15" s="119"/>
      <c r="I15" s="119" t="s">
        <v>107</v>
      </c>
      <c r="J15" s="120">
        <f>DIRECCIONALIDAD!J12/100</f>
        <v>0</v>
      </c>
      <c r="K15" s="121"/>
      <c r="L15" s="115"/>
      <c r="M15" s="118"/>
      <c r="N15" s="119"/>
      <c r="O15" s="119" t="s">
        <v>105</v>
      </c>
      <c r="P15" s="120">
        <f>DIRECCIONALIDAD!J13/100</f>
        <v>0</v>
      </c>
      <c r="Q15" s="119"/>
      <c r="R15" s="119"/>
      <c r="S15" s="119"/>
      <c r="T15" s="119" t="s">
        <v>106</v>
      </c>
      <c r="U15" s="120">
        <f>DIRECCIONALIDAD!J14/100</f>
        <v>0</v>
      </c>
      <c r="V15" s="119"/>
      <c r="W15" s="119"/>
      <c r="X15" s="119"/>
      <c r="Y15" s="119" t="s">
        <v>107</v>
      </c>
      <c r="Z15" s="120">
        <f>DIRECCIONALIDAD!J15/100</f>
        <v>0</v>
      </c>
      <c r="AA15" s="119"/>
      <c r="AB15" s="121"/>
      <c r="AC15" s="115"/>
      <c r="AD15" s="118"/>
      <c r="AE15" s="119" t="s">
        <v>105</v>
      </c>
      <c r="AF15" s="120">
        <f>DIRECCIONALIDAD!J16/100</f>
        <v>0</v>
      </c>
      <c r="AG15" s="119"/>
      <c r="AH15" s="119"/>
      <c r="AI15" s="119"/>
      <c r="AJ15" s="119" t="s">
        <v>106</v>
      </c>
      <c r="AK15" s="120">
        <f>DIRECCIONALIDAD!J17/100</f>
        <v>0</v>
      </c>
      <c r="AL15" s="119"/>
      <c r="AM15" s="119"/>
      <c r="AN15" s="119" t="s">
        <v>107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31" t="s">
        <v>153</v>
      </c>
      <c r="B16" s="132">
        <f>MAX(B14:K14)</f>
        <v>0</v>
      </c>
      <c r="C16" s="119" t="s">
        <v>105</v>
      </c>
      <c r="D16" s="133">
        <f>+B16*D15</f>
        <v>0</v>
      </c>
      <c r="E16" s="119"/>
      <c r="F16" s="119" t="s">
        <v>106</v>
      </c>
      <c r="G16" s="133">
        <f>+B16*G15</f>
        <v>0</v>
      </c>
      <c r="H16" s="119"/>
      <c r="I16" s="119" t="s">
        <v>107</v>
      </c>
      <c r="J16" s="133">
        <f>+B16*J15</f>
        <v>0</v>
      </c>
      <c r="K16" s="121"/>
      <c r="L16" s="115"/>
      <c r="M16" s="132">
        <f>MAX(M14:AB14)</f>
        <v>0</v>
      </c>
      <c r="N16" s="119"/>
      <c r="O16" s="119" t="s">
        <v>105</v>
      </c>
      <c r="P16" s="134">
        <f>+M16*P15</f>
        <v>0</v>
      </c>
      <c r="Q16" s="119"/>
      <c r="R16" s="119"/>
      <c r="S16" s="119"/>
      <c r="T16" s="119" t="s">
        <v>106</v>
      </c>
      <c r="U16" s="134">
        <f>+M16*U15</f>
        <v>0</v>
      </c>
      <c r="V16" s="119"/>
      <c r="W16" s="119"/>
      <c r="X16" s="119"/>
      <c r="Y16" s="119" t="s">
        <v>107</v>
      </c>
      <c r="Z16" s="134">
        <f>+M16*Z15</f>
        <v>0</v>
      </c>
      <c r="AA16" s="119"/>
      <c r="AB16" s="121"/>
      <c r="AC16" s="115"/>
      <c r="AD16" s="132">
        <f>MAX(AD14:AO14)</f>
        <v>0</v>
      </c>
      <c r="AE16" s="119" t="s">
        <v>105</v>
      </c>
      <c r="AF16" s="133">
        <f>+AD16*AF15</f>
        <v>0</v>
      </c>
      <c r="AG16" s="119"/>
      <c r="AH16" s="119"/>
      <c r="AI16" s="119"/>
      <c r="AJ16" s="119" t="s">
        <v>106</v>
      </c>
      <c r="AK16" s="133">
        <f>+AD16*AK15</f>
        <v>0</v>
      </c>
      <c r="AL16" s="119"/>
      <c r="AM16" s="119"/>
      <c r="AN16" s="119" t="s">
        <v>107</v>
      </c>
      <c r="AO16" s="135">
        <f>+AD16*AO15</f>
        <v>0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7" t="s">
        <v>101</v>
      </c>
      <c r="U17" s="187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102</v>
      </c>
      <c r="B18" s="116">
        <f>'G-2'!F10</f>
        <v>306</v>
      </c>
      <c r="C18" s="116">
        <f>'G-2'!F11</f>
        <v>316.5</v>
      </c>
      <c r="D18" s="116">
        <f>'G-2'!F12</f>
        <v>234.5</v>
      </c>
      <c r="E18" s="116">
        <f>'G-2'!F13</f>
        <v>244.5</v>
      </c>
      <c r="F18" s="116">
        <f>'G-2'!F14</f>
        <v>235</v>
      </c>
      <c r="G18" s="116">
        <f>'G-2'!F15</f>
        <v>215</v>
      </c>
      <c r="H18" s="116">
        <f>'G-2'!F16</f>
        <v>206</v>
      </c>
      <c r="I18" s="116">
        <f>'G-2'!F17</f>
        <v>303</v>
      </c>
      <c r="J18" s="116">
        <f>'G-2'!F18</f>
        <v>235.5</v>
      </c>
      <c r="K18" s="116">
        <f>'G-2'!F19</f>
        <v>236</v>
      </c>
      <c r="L18" s="117"/>
      <c r="M18" s="116">
        <f>'G-2'!F20</f>
        <v>230</v>
      </c>
      <c r="N18" s="116">
        <f>'G-2'!F21</f>
        <v>238.5</v>
      </c>
      <c r="O18" s="116">
        <f>'G-2'!F22</f>
        <v>215</v>
      </c>
      <c r="P18" s="116">
        <f>'G-2'!M10</f>
        <v>225</v>
      </c>
      <c r="Q18" s="116">
        <f>'G-2'!M11</f>
        <v>246</v>
      </c>
      <c r="R18" s="116">
        <f>'G-2'!M12</f>
        <v>245.5</v>
      </c>
      <c r="S18" s="116">
        <f>'G-2'!M13</f>
        <v>216.5</v>
      </c>
      <c r="T18" s="116">
        <f>'G-2'!M14</f>
        <v>211.5</v>
      </c>
      <c r="U18" s="116">
        <f>'G-2'!M15</f>
        <v>206.5</v>
      </c>
      <c r="V18" s="116">
        <f>'G-2'!M16</f>
        <v>197.5</v>
      </c>
      <c r="W18" s="116">
        <f>'G-2'!M17</f>
        <v>183.5</v>
      </c>
      <c r="X18" s="116">
        <f>'G-2'!M18</f>
        <v>192</v>
      </c>
      <c r="Y18" s="116">
        <f>'G-2'!M19</f>
        <v>212.5</v>
      </c>
      <c r="Z18" s="116">
        <f>'G-2'!M20</f>
        <v>228.5</v>
      </c>
      <c r="AA18" s="116">
        <f>'G-2'!M21</f>
        <v>259</v>
      </c>
      <c r="AB18" s="116">
        <f>'G-2'!M22</f>
        <v>235</v>
      </c>
      <c r="AC18" s="117"/>
      <c r="AD18" s="116">
        <f>'G-2'!T10</f>
        <v>221.5</v>
      </c>
      <c r="AE18" s="116">
        <f>'G-2'!T11</f>
        <v>237.5</v>
      </c>
      <c r="AF18" s="116">
        <f>'G-2'!T12</f>
        <v>220.5</v>
      </c>
      <c r="AG18" s="116">
        <f>'G-2'!T13</f>
        <v>252</v>
      </c>
      <c r="AH18" s="116">
        <f>'G-2'!T14</f>
        <v>216</v>
      </c>
      <c r="AI18" s="116">
        <f>'G-2'!T15</f>
        <v>227</v>
      </c>
      <c r="AJ18" s="116">
        <f>'G-2'!T16</f>
        <v>214.5</v>
      </c>
      <c r="AK18" s="116">
        <f>'G-2'!T17</f>
        <v>231.5</v>
      </c>
      <c r="AL18" s="116">
        <f>'G-2'!T18</f>
        <v>199.5</v>
      </c>
      <c r="AM18" s="116">
        <f>'G-2'!T19</f>
        <v>239.5</v>
      </c>
      <c r="AN18" s="116">
        <f>'G-2'!T20</f>
        <v>235.5</v>
      </c>
      <c r="AO18" s="116">
        <f>'G-2'!T21</f>
        <v>200.5</v>
      </c>
      <c r="AP18" s="68"/>
      <c r="AQ18" s="68"/>
      <c r="AR18" s="68"/>
      <c r="AS18" s="68"/>
      <c r="AT18" s="68"/>
      <c r="AU18" s="68">
        <f t="shared" ref="AU18:BA18" si="6">E19</f>
        <v>1101.5</v>
      </c>
      <c r="AV18" s="68">
        <f t="shared" si="6"/>
        <v>1030.5</v>
      </c>
      <c r="AW18" s="68">
        <f t="shared" si="6"/>
        <v>929</v>
      </c>
      <c r="AX18" s="68">
        <f t="shared" si="6"/>
        <v>900.5</v>
      </c>
      <c r="AY18" s="68">
        <f t="shared" si="6"/>
        <v>959</v>
      </c>
      <c r="AZ18" s="68">
        <f t="shared" si="6"/>
        <v>959.5</v>
      </c>
      <c r="BA18" s="68">
        <f t="shared" si="6"/>
        <v>980.5</v>
      </c>
      <c r="BB18" s="68"/>
      <c r="BC18" s="68"/>
      <c r="BD18" s="68"/>
      <c r="BE18" s="68">
        <f t="shared" ref="BE18:BQ18" si="7">P19</f>
        <v>908.5</v>
      </c>
      <c r="BF18" s="68">
        <f t="shared" si="7"/>
        <v>924.5</v>
      </c>
      <c r="BG18" s="68">
        <f t="shared" si="7"/>
        <v>931.5</v>
      </c>
      <c r="BH18" s="68">
        <f t="shared" si="7"/>
        <v>933</v>
      </c>
      <c r="BI18" s="68">
        <f t="shared" si="7"/>
        <v>919.5</v>
      </c>
      <c r="BJ18" s="68">
        <f t="shared" si="7"/>
        <v>880</v>
      </c>
      <c r="BK18" s="68">
        <f t="shared" si="7"/>
        <v>832</v>
      </c>
      <c r="BL18" s="68">
        <f t="shared" si="7"/>
        <v>799</v>
      </c>
      <c r="BM18" s="68">
        <f t="shared" si="7"/>
        <v>779.5</v>
      </c>
      <c r="BN18" s="68">
        <f t="shared" si="7"/>
        <v>785.5</v>
      </c>
      <c r="BO18" s="68">
        <f t="shared" si="7"/>
        <v>816.5</v>
      </c>
      <c r="BP18" s="68">
        <f t="shared" si="7"/>
        <v>892</v>
      </c>
      <c r="BQ18" s="68">
        <f t="shared" si="7"/>
        <v>935</v>
      </c>
      <c r="BR18" s="68"/>
      <c r="BS18" s="68"/>
      <c r="BT18" s="68"/>
      <c r="BU18" s="68">
        <f t="shared" ref="BU18:CC18" si="8">AG19</f>
        <v>931.5</v>
      </c>
      <c r="BV18" s="68">
        <f t="shared" si="8"/>
        <v>926</v>
      </c>
      <c r="BW18" s="68">
        <f t="shared" si="8"/>
        <v>915.5</v>
      </c>
      <c r="BX18" s="68">
        <f t="shared" si="8"/>
        <v>909.5</v>
      </c>
      <c r="BY18" s="68">
        <f t="shared" si="8"/>
        <v>889</v>
      </c>
      <c r="BZ18" s="68">
        <f t="shared" si="8"/>
        <v>872.5</v>
      </c>
      <c r="CA18" s="68">
        <f t="shared" si="8"/>
        <v>885</v>
      </c>
      <c r="CB18" s="68">
        <f t="shared" si="8"/>
        <v>906</v>
      </c>
      <c r="CC18" s="68">
        <f t="shared" si="8"/>
        <v>875</v>
      </c>
    </row>
    <row r="19" spans="1:81" ht="16.5" customHeight="1" x14ac:dyDescent="0.2">
      <c r="A19" s="67" t="s">
        <v>103</v>
      </c>
      <c r="B19" s="116"/>
      <c r="C19" s="116"/>
      <c r="D19" s="116"/>
      <c r="E19" s="116">
        <f>B18+C18+D18+E18</f>
        <v>1101.5</v>
      </c>
      <c r="F19" s="116">
        <f t="shared" ref="F19:K19" si="9">C18+D18+E18+F18</f>
        <v>1030.5</v>
      </c>
      <c r="G19" s="116">
        <f t="shared" si="9"/>
        <v>929</v>
      </c>
      <c r="H19" s="116">
        <f t="shared" si="9"/>
        <v>900.5</v>
      </c>
      <c r="I19" s="116">
        <f t="shared" si="9"/>
        <v>959</v>
      </c>
      <c r="J19" s="116">
        <f t="shared" si="9"/>
        <v>959.5</v>
      </c>
      <c r="K19" s="116">
        <f t="shared" si="9"/>
        <v>980.5</v>
      </c>
      <c r="L19" s="117"/>
      <c r="M19" s="116"/>
      <c r="N19" s="116"/>
      <c r="O19" s="116"/>
      <c r="P19" s="116">
        <f>M18+N18+O18+P18</f>
        <v>908.5</v>
      </c>
      <c r="Q19" s="116">
        <f t="shared" ref="Q19:AB19" si="10">N18+O18+P18+Q18</f>
        <v>924.5</v>
      </c>
      <c r="R19" s="116">
        <f t="shared" si="10"/>
        <v>931.5</v>
      </c>
      <c r="S19" s="116">
        <f t="shared" si="10"/>
        <v>933</v>
      </c>
      <c r="T19" s="116">
        <f t="shared" si="10"/>
        <v>919.5</v>
      </c>
      <c r="U19" s="116">
        <f t="shared" si="10"/>
        <v>880</v>
      </c>
      <c r="V19" s="116">
        <f t="shared" si="10"/>
        <v>832</v>
      </c>
      <c r="W19" s="116">
        <f t="shared" si="10"/>
        <v>799</v>
      </c>
      <c r="X19" s="116">
        <f t="shared" si="10"/>
        <v>779.5</v>
      </c>
      <c r="Y19" s="116">
        <f t="shared" si="10"/>
        <v>785.5</v>
      </c>
      <c r="Z19" s="116">
        <f t="shared" si="10"/>
        <v>816.5</v>
      </c>
      <c r="AA19" s="116">
        <f t="shared" si="10"/>
        <v>892</v>
      </c>
      <c r="AB19" s="116">
        <f t="shared" si="10"/>
        <v>935</v>
      </c>
      <c r="AC19" s="117"/>
      <c r="AD19" s="116"/>
      <c r="AE19" s="116"/>
      <c r="AF19" s="116"/>
      <c r="AG19" s="116">
        <f>AD18+AE18+AF18+AG18</f>
        <v>931.5</v>
      </c>
      <c r="AH19" s="116">
        <f t="shared" ref="AH19:AO19" si="11">AE18+AF18+AG18+AH18</f>
        <v>926</v>
      </c>
      <c r="AI19" s="116">
        <f t="shared" si="11"/>
        <v>915.5</v>
      </c>
      <c r="AJ19" s="116">
        <f t="shared" si="11"/>
        <v>909.5</v>
      </c>
      <c r="AK19" s="116">
        <f t="shared" si="11"/>
        <v>889</v>
      </c>
      <c r="AL19" s="116">
        <f t="shared" si="11"/>
        <v>872.5</v>
      </c>
      <c r="AM19" s="116">
        <f t="shared" si="11"/>
        <v>885</v>
      </c>
      <c r="AN19" s="116">
        <f t="shared" si="11"/>
        <v>906</v>
      </c>
      <c r="AO19" s="116">
        <f t="shared" si="11"/>
        <v>875</v>
      </c>
      <c r="AP19" s="68"/>
      <c r="AQ19" s="68"/>
      <c r="AR19" s="68"/>
      <c r="AS19" s="68"/>
      <c r="AT19" s="68"/>
      <c r="AU19" s="68">
        <f t="shared" ref="AU19:BA19" si="12">E29</f>
        <v>2166</v>
      </c>
      <c r="AV19" s="68">
        <f t="shared" si="12"/>
        <v>1931.5</v>
      </c>
      <c r="AW19" s="68">
        <f t="shared" si="12"/>
        <v>1693.5</v>
      </c>
      <c r="AX19" s="68">
        <f t="shared" si="12"/>
        <v>1598</v>
      </c>
      <c r="AY19" s="68">
        <f t="shared" si="12"/>
        <v>1626</v>
      </c>
      <c r="AZ19" s="68">
        <f t="shared" si="12"/>
        <v>1796.5</v>
      </c>
      <c r="BA19" s="68">
        <f t="shared" si="12"/>
        <v>1954</v>
      </c>
      <c r="BB19" s="68"/>
      <c r="BC19" s="68"/>
      <c r="BD19" s="68"/>
      <c r="BE19" s="68">
        <f t="shared" ref="BE19:BQ19" si="13">P29</f>
        <v>1585.5</v>
      </c>
      <c r="BF19" s="68">
        <f t="shared" si="13"/>
        <v>1596</v>
      </c>
      <c r="BG19" s="68">
        <f t="shared" si="13"/>
        <v>1615.5</v>
      </c>
      <c r="BH19" s="68">
        <f t="shared" si="13"/>
        <v>1649</v>
      </c>
      <c r="BI19" s="68">
        <f t="shared" si="13"/>
        <v>1697.5</v>
      </c>
      <c r="BJ19" s="68">
        <f t="shared" si="13"/>
        <v>1739</v>
      </c>
      <c r="BK19" s="68">
        <f t="shared" si="13"/>
        <v>1760</v>
      </c>
      <c r="BL19" s="68">
        <f t="shared" si="13"/>
        <v>1792</v>
      </c>
      <c r="BM19" s="68">
        <f t="shared" si="13"/>
        <v>1833</v>
      </c>
      <c r="BN19" s="68">
        <f t="shared" si="13"/>
        <v>1888</v>
      </c>
      <c r="BO19" s="68">
        <f t="shared" si="13"/>
        <v>1901</v>
      </c>
      <c r="BP19" s="68">
        <f t="shared" si="13"/>
        <v>1939</v>
      </c>
      <c r="BQ19" s="68">
        <f t="shared" si="13"/>
        <v>1951</v>
      </c>
      <c r="BR19" s="68"/>
      <c r="BS19" s="68"/>
      <c r="BT19" s="68"/>
      <c r="BU19" s="68">
        <f t="shared" ref="BU19:CC19" si="14">AG29</f>
        <v>1775.5</v>
      </c>
      <c r="BV19" s="68">
        <f t="shared" si="14"/>
        <v>1813.5</v>
      </c>
      <c r="BW19" s="68">
        <f t="shared" si="14"/>
        <v>1785</v>
      </c>
      <c r="BX19" s="68">
        <f t="shared" si="14"/>
        <v>1788.5</v>
      </c>
      <c r="BY19" s="68">
        <f t="shared" si="14"/>
        <v>1789</v>
      </c>
      <c r="BZ19" s="68">
        <f t="shared" si="14"/>
        <v>1754.5</v>
      </c>
      <c r="CA19" s="68">
        <f t="shared" si="14"/>
        <v>1742.5</v>
      </c>
      <c r="CB19" s="68">
        <f t="shared" si="14"/>
        <v>1715.5</v>
      </c>
      <c r="CC19" s="68">
        <f t="shared" si="14"/>
        <v>1683</v>
      </c>
    </row>
    <row r="20" spans="1:81" ht="16.5" customHeight="1" x14ac:dyDescent="0.2">
      <c r="A20" s="64" t="s">
        <v>104</v>
      </c>
      <c r="B20" s="118"/>
      <c r="C20" s="119" t="s">
        <v>105</v>
      </c>
      <c r="D20" s="120">
        <f>DIRECCIONALIDAD!J19/100</f>
        <v>0.171225937183384</v>
      </c>
      <c r="E20" s="119"/>
      <c r="F20" s="119" t="s">
        <v>106</v>
      </c>
      <c r="G20" s="120">
        <f>DIRECCIONALIDAD!J20/100</f>
        <v>0.82877406281661603</v>
      </c>
      <c r="H20" s="119"/>
      <c r="I20" s="119" t="s">
        <v>107</v>
      </c>
      <c r="J20" s="120">
        <f>DIRECCIONALIDAD!J21/100</f>
        <v>0</v>
      </c>
      <c r="K20" s="121"/>
      <c r="L20" s="115"/>
      <c r="M20" s="118"/>
      <c r="N20" s="119"/>
      <c r="O20" s="119" t="s">
        <v>105</v>
      </c>
      <c r="P20" s="120">
        <f>DIRECCIONALIDAD!J22/100</f>
        <v>0.15688259109311742</v>
      </c>
      <c r="Q20" s="119"/>
      <c r="R20" s="119"/>
      <c r="S20" s="119"/>
      <c r="T20" s="119" t="s">
        <v>106</v>
      </c>
      <c r="U20" s="120">
        <f>DIRECCIONALIDAD!J23/100</f>
        <v>0.84311740890688258</v>
      </c>
      <c r="V20" s="119"/>
      <c r="W20" s="119"/>
      <c r="X20" s="119"/>
      <c r="Y20" s="119" t="s">
        <v>107</v>
      </c>
      <c r="Z20" s="120">
        <f>DIRECCIONALIDAD!J24/100</f>
        <v>0</v>
      </c>
      <c r="AA20" s="119"/>
      <c r="AB20" s="121"/>
      <c r="AC20" s="115"/>
      <c r="AD20" s="118"/>
      <c r="AE20" s="119" t="s">
        <v>105</v>
      </c>
      <c r="AF20" s="120">
        <f>DIRECCIONALIDAD!J25/100</f>
        <v>0.24311926605504589</v>
      </c>
      <c r="AG20" s="119"/>
      <c r="AH20" s="119"/>
      <c r="AI20" s="119"/>
      <c r="AJ20" s="119" t="s">
        <v>106</v>
      </c>
      <c r="AK20" s="120">
        <f>DIRECCIONALIDAD!J26/100</f>
        <v>0.75688073394495414</v>
      </c>
      <c r="AL20" s="119"/>
      <c r="AM20" s="119"/>
      <c r="AN20" s="119" t="s">
        <v>107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31" t="s">
        <v>153</v>
      </c>
      <c r="B21" s="132">
        <f>MAX(B19:K19)</f>
        <v>1101.5</v>
      </c>
      <c r="C21" s="119" t="s">
        <v>105</v>
      </c>
      <c r="D21" s="133">
        <f>+B21*D20</f>
        <v>188.60536980749748</v>
      </c>
      <c r="E21" s="119"/>
      <c r="F21" s="119" t="s">
        <v>106</v>
      </c>
      <c r="G21" s="133">
        <f>+B21*G20</f>
        <v>912.89463019250252</v>
      </c>
      <c r="H21" s="119"/>
      <c r="I21" s="119" t="s">
        <v>107</v>
      </c>
      <c r="J21" s="133">
        <f>+B21*J20</f>
        <v>0</v>
      </c>
      <c r="K21" s="121"/>
      <c r="L21" s="115"/>
      <c r="M21" s="132">
        <f>MAX(M19:AB19)</f>
        <v>935</v>
      </c>
      <c r="N21" s="119"/>
      <c r="O21" s="119" t="s">
        <v>105</v>
      </c>
      <c r="P21" s="134">
        <f>+M21*P20</f>
        <v>146.68522267206478</v>
      </c>
      <c r="Q21" s="119"/>
      <c r="R21" s="119"/>
      <c r="S21" s="119"/>
      <c r="T21" s="119" t="s">
        <v>106</v>
      </c>
      <c r="U21" s="134">
        <f>+M21*U20</f>
        <v>788.31477732793519</v>
      </c>
      <c r="V21" s="119"/>
      <c r="W21" s="119"/>
      <c r="X21" s="119"/>
      <c r="Y21" s="119" t="s">
        <v>107</v>
      </c>
      <c r="Z21" s="134">
        <f>+M21*Z20</f>
        <v>0</v>
      </c>
      <c r="AA21" s="119"/>
      <c r="AB21" s="121"/>
      <c r="AC21" s="115"/>
      <c r="AD21" s="132">
        <f>MAX(AD19:AO19)</f>
        <v>931.5</v>
      </c>
      <c r="AE21" s="119" t="s">
        <v>105</v>
      </c>
      <c r="AF21" s="133">
        <f>+AD21*AF20</f>
        <v>226.46559633027525</v>
      </c>
      <c r="AG21" s="119"/>
      <c r="AH21" s="119"/>
      <c r="AI21" s="119"/>
      <c r="AJ21" s="119" t="s">
        <v>106</v>
      </c>
      <c r="AK21" s="133">
        <f>+AD21*AK20</f>
        <v>705.03440366972484</v>
      </c>
      <c r="AL21" s="119"/>
      <c r="AM21" s="119"/>
      <c r="AN21" s="119" t="s">
        <v>107</v>
      </c>
      <c r="AO21" s="135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7" t="s">
        <v>101</v>
      </c>
      <c r="U22" s="187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3267.5</v>
      </c>
      <c r="AV22" s="59">
        <f t="shared" si="18"/>
        <v>2962</v>
      </c>
      <c r="AW22" s="59">
        <f t="shared" si="18"/>
        <v>2622.5</v>
      </c>
      <c r="AX22" s="59">
        <f t="shared" si="18"/>
        <v>2498.5</v>
      </c>
      <c r="AY22" s="59">
        <f t="shared" si="18"/>
        <v>2585</v>
      </c>
      <c r="AZ22" s="59">
        <f t="shared" si="18"/>
        <v>2756</v>
      </c>
      <c r="BA22" s="59">
        <f t="shared" si="18"/>
        <v>2934.5</v>
      </c>
      <c r="BB22" s="59"/>
      <c r="BC22" s="59"/>
      <c r="BD22" s="59"/>
      <c r="BE22" s="59">
        <f t="shared" ref="BE22:BQ22" si="19">P34</f>
        <v>2494</v>
      </c>
      <c r="BF22" s="59">
        <f t="shared" si="19"/>
        <v>2520.5</v>
      </c>
      <c r="BG22" s="59">
        <f t="shared" si="19"/>
        <v>2547</v>
      </c>
      <c r="BH22" s="59">
        <f t="shared" si="19"/>
        <v>2582</v>
      </c>
      <c r="BI22" s="59">
        <f t="shared" si="19"/>
        <v>2617</v>
      </c>
      <c r="BJ22" s="59">
        <f t="shared" si="19"/>
        <v>2619</v>
      </c>
      <c r="BK22" s="59">
        <f t="shared" si="19"/>
        <v>2592</v>
      </c>
      <c r="BL22" s="59">
        <f t="shared" si="19"/>
        <v>2591</v>
      </c>
      <c r="BM22" s="59">
        <f t="shared" si="19"/>
        <v>2612.5</v>
      </c>
      <c r="BN22" s="59">
        <f t="shared" si="19"/>
        <v>2673.5</v>
      </c>
      <c r="BO22" s="59">
        <f t="shared" si="19"/>
        <v>2717.5</v>
      </c>
      <c r="BP22" s="59">
        <f t="shared" si="19"/>
        <v>2831</v>
      </c>
      <c r="BQ22" s="59">
        <f t="shared" si="19"/>
        <v>2886</v>
      </c>
      <c r="BR22" s="59"/>
      <c r="BS22" s="59"/>
      <c r="BT22" s="59"/>
      <c r="BU22" s="59">
        <f t="shared" ref="BU22:CC22" si="20">AG34</f>
        <v>2707</v>
      </c>
      <c r="BV22" s="59">
        <f t="shared" si="20"/>
        <v>2739.5</v>
      </c>
      <c r="BW22" s="59">
        <f t="shared" si="20"/>
        <v>2700.5</v>
      </c>
      <c r="BX22" s="59">
        <f t="shared" si="20"/>
        <v>2698</v>
      </c>
      <c r="BY22" s="59">
        <f t="shared" si="20"/>
        <v>2678</v>
      </c>
      <c r="BZ22" s="59">
        <f t="shared" si="20"/>
        <v>2627</v>
      </c>
      <c r="CA22" s="59">
        <f t="shared" si="20"/>
        <v>2627.5</v>
      </c>
      <c r="CB22" s="59">
        <f t="shared" si="20"/>
        <v>2621.5</v>
      </c>
      <c r="CC22" s="59">
        <f t="shared" si="20"/>
        <v>2558</v>
      </c>
    </row>
    <row r="23" spans="1:81" ht="16.5" customHeight="1" x14ac:dyDescent="0.2">
      <c r="A23" s="67" t="s">
        <v>102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103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104</v>
      </c>
      <c r="B25" s="118"/>
      <c r="C25" s="119" t="s">
        <v>105</v>
      </c>
      <c r="D25" s="120">
        <f>DIRECCIONALIDAD!J28/100</f>
        <v>0</v>
      </c>
      <c r="E25" s="119"/>
      <c r="F25" s="119" t="s">
        <v>106</v>
      </c>
      <c r="G25" s="120">
        <f>DIRECCIONALIDAD!J29/100</f>
        <v>0</v>
      </c>
      <c r="H25" s="119"/>
      <c r="I25" s="119" t="s">
        <v>107</v>
      </c>
      <c r="J25" s="120">
        <f>DIRECCIONALIDAD!J30/100</f>
        <v>0</v>
      </c>
      <c r="K25" s="121"/>
      <c r="L25" s="115"/>
      <c r="M25" s="118"/>
      <c r="N25" s="119"/>
      <c r="O25" s="119" t="s">
        <v>105</v>
      </c>
      <c r="P25" s="120">
        <f>DIRECCIONALIDAD!J31/100</f>
        <v>0</v>
      </c>
      <c r="Q25" s="119"/>
      <c r="R25" s="119"/>
      <c r="S25" s="119"/>
      <c r="T25" s="119" t="s">
        <v>106</v>
      </c>
      <c r="U25" s="120">
        <f>DIRECCIONALIDAD!J32/100</f>
        <v>0</v>
      </c>
      <c r="V25" s="119"/>
      <c r="W25" s="119"/>
      <c r="X25" s="119"/>
      <c r="Y25" s="119" t="s">
        <v>107</v>
      </c>
      <c r="Z25" s="120">
        <f>DIRECCIONALIDAD!J33/100</f>
        <v>0</v>
      </c>
      <c r="AA25" s="119"/>
      <c r="AB25" s="119"/>
      <c r="AC25" s="115"/>
      <c r="AD25" s="118"/>
      <c r="AE25" s="119" t="s">
        <v>105</v>
      </c>
      <c r="AF25" s="120">
        <f>DIRECCIONALIDAD!J34/100</f>
        <v>0</v>
      </c>
      <c r="AG25" s="119"/>
      <c r="AH25" s="119"/>
      <c r="AI25" s="119"/>
      <c r="AJ25" s="119" t="s">
        <v>106</v>
      </c>
      <c r="AK25" s="120">
        <f>DIRECCIONALIDAD!J35/100</f>
        <v>0</v>
      </c>
      <c r="AL25" s="119"/>
      <c r="AM25" s="119"/>
      <c r="AN25" s="119" t="s">
        <v>107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31" t="s">
        <v>153</v>
      </c>
      <c r="B26" s="132">
        <f>MAX(B24:K24)</f>
        <v>0</v>
      </c>
      <c r="C26" s="119" t="s">
        <v>105</v>
      </c>
      <c r="D26" s="133">
        <f>+B26*D25</f>
        <v>0</v>
      </c>
      <c r="E26" s="119"/>
      <c r="F26" s="119" t="s">
        <v>106</v>
      </c>
      <c r="G26" s="133">
        <f>+B26*G25</f>
        <v>0</v>
      </c>
      <c r="H26" s="119"/>
      <c r="I26" s="119" t="s">
        <v>107</v>
      </c>
      <c r="J26" s="133">
        <f>+B26*J25</f>
        <v>0</v>
      </c>
      <c r="K26" s="121"/>
      <c r="L26" s="115"/>
      <c r="M26" s="132">
        <f>MAX(M24:AB24)</f>
        <v>0</v>
      </c>
      <c r="N26" s="119"/>
      <c r="O26" s="119" t="s">
        <v>105</v>
      </c>
      <c r="P26" s="134">
        <f>+M26*P25</f>
        <v>0</v>
      </c>
      <c r="Q26" s="119"/>
      <c r="R26" s="119"/>
      <c r="S26" s="119"/>
      <c r="T26" s="119" t="s">
        <v>106</v>
      </c>
      <c r="U26" s="134">
        <f>+M26*U25</f>
        <v>0</v>
      </c>
      <c r="V26" s="119"/>
      <c r="W26" s="119"/>
      <c r="X26" s="119"/>
      <c r="Y26" s="119" t="s">
        <v>107</v>
      </c>
      <c r="Z26" s="134">
        <f>+M26*Z25</f>
        <v>0</v>
      </c>
      <c r="AA26" s="119"/>
      <c r="AB26" s="121"/>
      <c r="AC26" s="115"/>
      <c r="AD26" s="132">
        <f>MAX(AD24:AO24)</f>
        <v>0</v>
      </c>
      <c r="AE26" s="119" t="s">
        <v>105</v>
      </c>
      <c r="AF26" s="133">
        <f>+AD26*AF25</f>
        <v>0</v>
      </c>
      <c r="AG26" s="119"/>
      <c r="AH26" s="119"/>
      <c r="AI26" s="119"/>
      <c r="AJ26" s="119" t="s">
        <v>106</v>
      </c>
      <c r="AK26" s="133">
        <f>+AD26*AK25</f>
        <v>0</v>
      </c>
      <c r="AL26" s="119"/>
      <c r="AM26" s="119"/>
      <c r="AN26" s="119" t="s">
        <v>107</v>
      </c>
      <c r="AO26" s="135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7" t="s">
        <v>101</v>
      </c>
      <c r="U27" s="187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102</v>
      </c>
      <c r="B28" s="116">
        <f>'G-4'!F10</f>
        <v>541.5</v>
      </c>
      <c r="C28" s="116">
        <f>'G-4'!F11</f>
        <v>563.5</v>
      </c>
      <c r="D28" s="116">
        <f>'G-4'!F12</f>
        <v>546.5</v>
      </c>
      <c r="E28" s="116">
        <f>'G-4'!F13</f>
        <v>514.5</v>
      </c>
      <c r="F28" s="116">
        <f>'G-4'!F14</f>
        <v>307</v>
      </c>
      <c r="G28" s="116">
        <f>'G-4'!F15</f>
        <v>325.5</v>
      </c>
      <c r="H28" s="116">
        <f>'G-4'!F16</f>
        <v>451</v>
      </c>
      <c r="I28" s="116">
        <f>'G-4'!F17</f>
        <v>542.5</v>
      </c>
      <c r="J28" s="116">
        <f>'G-4'!F18</f>
        <v>477.5</v>
      </c>
      <c r="K28" s="116">
        <f>'G-4'!F19</f>
        <v>483</v>
      </c>
      <c r="L28" s="117"/>
      <c r="M28" s="116">
        <f>'G-4'!F20</f>
        <v>399</v>
      </c>
      <c r="N28" s="116">
        <f>'G-4'!F21</f>
        <v>410.5</v>
      </c>
      <c r="O28" s="116">
        <f>'G-4'!F22</f>
        <v>388.5</v>
      </c>
      <c r="P28" s="116">
        <f>'G-4'!M10</f>
        <v>387.5</v>
      </c>
      <c r="Q28" s="116">
        <f>'G-4'!M11</f>
        <v>409.5</v>
      </c>
      <c r="R28" s="116">
        <f>'G-4'!M12</f>
        <v>430</v>
      </c>
      <c r="S28" s="116">
        <f>'G-4'!M13</f>
        <v>422</v>
      </c>
      <c r="T28" s="116">
        <f>'G-4'!M14</f>
        <v>436</v>
      </c>
      <c r="U28" s="116">
        <f>'G-4'!M15</f>
        <v>451</v>
      </c>
      <c r="V28" s="116">
        <f>'G-4'!M16</f>
        <v>451</v>
      </c>
      <c r="W28" s="116">
        <f>'G-4'!M17</f>
        <v>454</v>
      </c>
      <c r="X28" s="116">
        <f>'G-4'!M18</f>
        <v>477</v>
      </c>
      <c r="Y28" s="116">
        <f>'G-4'!M19</f>
        <v>506</v>
      </c>
      <c r="Z28" s="116">
        <f>'G-4'!M20</f>
        <v>464</v>
      </c>
      <c r="AA28" s="116">
        <f>'G-4'!M21</f>
        <v>492</v>
      </c>
      <c r="AB28" s="116">
        <f>'G-4'!M22</f>
        <v>489</v>
      </c>
      <c r="AC28" s="117"/>
      <c r="AD28" s="116">
        <f>'G-4'!T10</f>
        <v>441.5</v>
      </c>
      <c r="AE28" s="116">
        <f>'G-4'!T11</f>
        <v>482</v>
      </c>
      <c r="AF28" s="116">
        <f>'G-4'!T12</f>
        <v>422.5</v>
      </c>
      <c r="AG28" s="116">
        <f>'G-4'!T13</f>
        <v>429.5</v>
      </c>
      <c r="AH28" s="116">
        <f>'G-4'!T14</f>
        <v>479.5</v>
      </c>
      <c r="AI28" s="116">
        <f>'G-4'!T15</f>
        <v>453.5</v>
      </c>
      <c r="AJ28" s="116">
        <f>'G-4'!T16</f>
        <v>426</v>
      </c>
      <c r="AK28" s="116">
        <f>'G-4'!T17</f>
        <v>430</v>
      </c>
      <c r="AL28" s="116">
        <f>'G-4'!T18</f>
        <v>445</v>
      </c>
      <c r="AM28" s="116">
        <f>'G-4'!T19</f>
        <v>441.5</v>
      </c>
      <c r="AN28" s="116">
        <f>'G-4'!T20</f>
        <v>399</v>
      </c>
      <c r="AO28" s="116">
        <f>'G-4'!T21</f>
        <v>397.5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103</v>
      </c>
      <c r="B29" s="116"/>
      <c r="C29" s="116"/>
      <c r="D29" s="116"/>
      <c r="E29" s="116">
        <f>B28+C28+D28+E28</f>
        <v>2166</v>
      </c>
      <c r="F29" s="116">
        <f t="shared" ref="F29:K29" si="24">C28+D28+E28+F28</f>
        <v>1931.5</v>
      </c>
      <c r="G29" s="116">
        <f t="shared" si="24"/>
        <v>1693.5</v>
      </c>
      <c r="H29" s="116">
        <f t="shared" si="24"/>
        <v>1598</v>
      </c>
      <c r="I29" s="116">
        <f t="shared" si="24"/>
        <v>1626</v>
      </c>
      <c r="J29" s="116">
        <f t="shared" si="24"/>
        <v>1796.5</v>
      </c>
      <c r="K29" s="116">
        <f t="shared" si="24"/>
        <v>1954</v>
      </c>
      <c r="L29" s="117"/>
      <c r="M29" s="116"/>
      <c r="N29" s="116"/>
      <c r="O29" s="116"/>
      <c r="P29" s="116">
        <f>M28+N28+O28+P28</f>
        <v>1585.5</v>
      </c>
      <c r="Q29" s="116">
        <f t="shared" ref="Q29:AB29" si="25">N28+O28+P28+Q28</f>
        <v>1596</v>
      </c>
      <c r="R29" s="116">
        <f t="shared" si="25"/>
        <v>1615.5</v>
      </c>
      <c r="S29" s="116">
        <f t="shared" si="25"/>
        <v>1649</v>
      </c>
      <c r="T29" s="116">
        <f t="shared" si="25"/>
        <v>1697.5</v>
      </c>
      <c r="U29" s="116">
        <f t="shared" si="25"/>
        <v>1739</v>
      </c>
      <c r="V29" s="116">
        <f t="shared" si="25"/>
        <v>1760</v>
      </c>
      <c r="W29" s="116">
        <f t="shared" si="25"/>
        <v>1792</v>
      </c>
      <c r="X29" s="116">
        <f t="shared" si="25"/>
        <v>1833</v>
      </c>
      <c r="Y29" s="116">
        <f t="shared" si="25"/>
        <v>1888</v>
      </c>
      <c r="Z29" s="116">
        <f t="shared" si="25"/>
        <v>1901</v>
      </c>
      <c r="AA29" s="116">
        <f t="shared" si="25"/>
        <v>1939</v>
      </c>
      <c r="AB29" s="116">
        <f t="shared" si="25"/>
        <v>1951</v>
      </c>
      <c r="AC29" s="117"/>
      <c r="AD29" s="116"/>
      <c r="AE29" s="116"/>
      <c r="AF29" s="116"/>
      <c r="AG29" s="116">
        <f>AD28+AE28+AF28+AG28</f>
        <v>1775.5</v>
      </c>
      <c r="AH29" s="116">
        <f t="shared" ref="AH29:AO29" si="26">AE28+AF28+AG28+AH28</f>
        <v>1813.5</v>
      </c>
      <c r="AI29" s="116">
        <f t="shared" si="26"/>
        <v>1785</v>
      </c>
      <c r="AJ29" s="116">
        <f t="shared" si="26"/>
        <v>1788.5</v>
      </c>
      <c r="AK29" s="116">
        <f t="shared" si="26"/>
        <v>1789</v>
      </c>
      <c r="AL29" s="116">
        <f t="shared" si="26"/>
        <v>1754.5</v>
      </c>
      <c r="AM29" s="116">
        <f t="shared" si="26"/>
        <v>1742.5</v>
      </c>
      <c r="AN29" s="116">
        <f t="shared" si="26"/>
        <v>1715.5</v>
      </c>
      <c r="AO29" s="116">
        <f t="shared" si="26"/>
        <v>1683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104</v>
      </c>
      <c r="B30" s="118"/>
      <c r="C30" s="119" t="s">
        <v>105</v>
      </c>
      <c r="D30" s="120">
        <f>DIRECCIONALIDAD!J37/100</f>
        <v>0</v>
      </c>
      <c r="E30" s="119"/>
      <c r="F30" s="119" t="s">
        <v>106</v>
      </c>
      <c r="G30" s="120">
        <f>DIRECCIONALIDAD!J38/100</f>
        <v>0.76226993865030679</v>
      </c>
      <c r="H30" s="119"/>
      <c r="I30" s="119" t="s">
        <v>107</v>
      </c>
      <c r="J30" s="120">
        <f>DIRECCIONALIDAD!J39/100</f>
        <v>0.23773006134969324</v>
      </c>
      <c r="K30" s="121"/>
      <c r="L30" s="115"/>
      <c r="M30" s="118"/>
      <c r="N30" s="119"/>
      <c r="O30" s="119" t="s">
        <v>105</v>
      </c>
      <c r="P30" s="120">
        <f>DIRECCIONALIDAD!J40/100</f>
        <v>0</v>
      </c>
      <c r="Q30" s="119"/>
      <c r="R30" s="119"/>
      <c r="S30" s="119"/>
      <c r="T30" s="119" t="s">
        <v>106</v>
      </c>
      <c r="U30" s="120">
        <f>DIRECCIONALIDAD!J41/100</f>
        <v>0.77013251783893988</v>
      </c>
      <c r="V30" s="119"/>
      <c r="W30" s="119"/>
      <c r="X30" s="119"/>
      <c r="Y30" s="119" t="s">
        <v>107</v>
      </c>
      <c r="Z30" s="120">
        <f>DIRECCIONALIDAD!J42/100</f>
        <v>0.22986748216106015</v>
      </c>
      <c r="AA30" s="119"/>
      <c r="AB30" s="121"/>
      <c r="AC30" s="115"/>
      <c r="AD30" s="118"/>
      <c r="AE30" s="119" t="s">
        <v>105</v>
      </c>
      <c r="AF30" s="120">
        <f>DIRECCIONALIDAD!J43/100</f>
        <v>0</v>
      </c>
      <c r="AG30" s="119"/>
      <c r="AH30" s="119"/>
      <c r="AI30" s="119"/>
      <c r="AJ30" s="119" t="s">
        <v>106</v>
      </c>
      <c r="AK30" s="120">
        <f>DIRECCIONALIDAD!J44/100</f>
        <v>0.80163214061519161</v>
      </c>
      <c r="AL30" s="119"/>
      <c r="AM30" s="119"/>
      <c r="AN30" s="119" t="s">
        <v>107</v>
      </c>
      <c r="AO30" s="122">
        <f>DIRECCIONALIDAD!J45/100</f>
        <v>0.1983678593848085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31" t="s">
        <v>153</v>
      </c>
      <c r="B31" s="132">
        <f>MAX(B29:K29)</f>
        <v>2166</v>
      </c>
      <c r="C31" s="119" t="s">
        <v>105</v>
      </c>
      <c r="D31" s="133">
        <f>+B31*D30</f>
        <v>0</v>
      </c>
      <c r="E31" s="119"/>
      <c r="F31" s="119" t="s">
        <v>106</v>
      </c>
      <c r="G31" s="133">
        <f>+B31*G30</f>
        <v>1651.0766871165645</v>
      </c>
      <c r="H31" s="119"/>
      <c r="I31" s="119" t="s">
        <v>107</v>
      </c>
      <c r="J31" s="133">
        <f>+B31*J30</f>
        <v>514.92331288343553</v>
      </c>
      <c r="K31" s="121"/>
      <c r="L31" s="115"/>
      <c r="M31" s="132">
        <f>MAX(M29:AB29)</f>
        <v>1951</v>
      </c>
      <c r="N31" s="119"/>
      <c r="O31" s="119" t="s">
        <v>105</v>
      </c>
      <c r="P31" s="134">
        <f>+M31*P30</f>
        <v>0</v>
      </c>
      <c r="Q31" s="119"/>
      <c r="R31" s="119"/>
      <c r="S31" s="119"/>
      <c r="T31" s="119" t="s">
        <v>106</v>
      </c>
      <c r="U31" s="134">
        <f>+M31*U30</f>
        <v>1502.5285423037717</v>
      </c>
      <c r="V31" s="119"/>
      <c r="W31" s="119"/>
      <c r="X31" s="119"/>
      <c r="Y31" s="119" t="s">
        <v>107</v>
      </c>
      <c r="Z31" s="134">
        <f>+M31*Z30</f>
        <v>448.47145769622836</v>
      </c>
      <c r="AA31" s="119"/>
      <c r="AB31" s="121"/>
      <c r="AC31" s="115"/>
      <c r="AD31" s="132">
        <f>MAX(AD29:AO29)</f>
        <v>1813.5</v>
      </c>
      <c r="AE31" s="119" t="s">
        <v>105</v>
      </c>
      <c r="AF31" s="133">
        <f>+AD31*AF30</f>
        <v>0</v>
      </c>
      <c r="AG31" s="119"/>
      <c r="AH31" s="119"/>
      <c r="AI31" s="119"/>
      <c r="AJ31" s="119" t="s">
        <v>106</v>
      </c>
      <c r="AK31" s="133">
        <f>+AD31*AK30</f>
        <v>1453.7598870056499</v>
      </c>
      <c r="AL31" s="119"/>
      <c r="AM31" s="119"/>
      <c r="AN31" s="119" t="s">
        <v>107</v>
      </c>
      <c r="AO31" s="135">
        <f>+AD31*AO30</f>
        <v>359.74011299435023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7" t="s">
        <v>101</v>
      </c>
      <c r="U32" s="187"/>
      <c r="V32" s="114" t="s">
        <v>108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102</v>
      </c>
      <c r="B33" s="116">
        <f>B13+B18+B23+B28</f>
        <v>847.5</v>
      </c>
      <c r="C33" s="116">
        <f t="shared" ref="C33:K33" si="27">C13+C18+C23+C28</f>
        <v>880</v>
      </c>
      <c r="D33" s="116">
        <f t="shared" si="27"/>
        <v>781</v>
      </c>
      <c r="E33" s="116">
        <f t="shared" si="27"/>
        <v>759</v>
      </c>
      <c r="F33" s="116">
        <f t="shared" si="27"/>
        <v>542</v>
      </c>
      <c r="G33" s="116">
        <f t="shared" si="27"/>
        <v>540.5</v>
      </c>
      <c r="H33" s="116">
        <f t="shared" si="27"/>
        <v>657</v>
      </c>
      <c r="I33" s="116">
        <f t="shared" si="27"/>
        <v>845.5</v>
      </c>
      <c r="J33" s="116">
        <f t="shared" si="27"/>
        <v>713</v>
      </c>
      <c r="K33" s="116">
        <f t="shared" si="27"/>
        <v>719</v>
      </c>
      <c r="L33" s="117"/>
      <c r="M33" s="116">
        <f>M13+M18+M23+M28</f>
        <v>629</v>
      </c>
      <c r="N33" s="116">
        <f t="shared" ref="N33:AB33" si="28">N13+N18+N23+N28</f>
        <v>649</v>
      </c>
      <c r="O33" s="116">
        <f t="shared" si="28"/>
        <v>603.5</v>
      </c>
      <c r="P33" s="116">
        <f t="shared" si="28"/>
        <v>612.5</v>
      </c>
      <c r="Q33" s="116">
        <f t="shared" si="28"/>
        <v>655.5</v>
      </c>
      <c r="R33" s="116">
        <f t="shared" si="28"/>
        <v>675.5</v>
      </c>
      <c r="S33" s="116">
        <f t="shared" si="28"/>
        <v>638.5</v>
      </c>
      <c r="T33" s="116">
        <f t="shared" si="28"/>
        <v>647.5</v>
      </c>
      <c r="U33" s="116">
        <f t="shared" si="28"/>
        <v>657.5</v>
      </c>
      <c r="V33" s="116">
        <f t="shared" si="28"/>
        <v>648.5</v>
      </c>
      <c r="W33" s="116">
        <f t="shared" si="28"/>
        <v>637.5</v>
      </c>
      <c r="X33" s="116">
        <f t="shared" si="28"/>
        <v>669</v>
      </c>
      <c r="Y33" s="116">
        <f t="shared" si="28"/>
        <v>718.5</v>
      </c>
      <c r="Z33" s="116">
        <f t="shared" si="28"/>
        <v>692.5</v>
      </c>
      <c r="AA33" s="116">
        <f t="shared" si="28"/>
        <v>751</v>
      </c>
      <c r="AB33" s="116">
        <f t="shared" si="28"/>
        <v>724</v>
      </c>
      <c r="AC33" s="117"/>
      <c r="AD33" s="116">
        <f>AD13+AD18+AD23+AD28</f>
        <v>663</v>
      </c>
      <c r="AE33" s="116">
        <f t="shared" ref="AE33:AO33" si="29">AE13+AE18+AE23+AE28</f>
        <v>719.5</v>
      </c>
      <c r="AF33" s="116">
        <f t="shared" si="29"/>
        <v>643</v>
      </c>
      <c r="AG33" s="116">
        <f t="shared" si="29"/>
        <v>681.5</v>
      </c>
      <c r="AH33" s="116">
        <f t="shared" si="29"/>
        <v>695.5</v>
      </c>
      <c r="AI33" s="116">
        <f t="shared" si="29"/>
        <v>680.5</v>
      </c>
      <c r="AJ33" s="116">
        <f t="shared" si="29"/>
        <v>640.5</v>
      </c>
      <c r="AK33" s="116">
        <f t="shared" si="29"/>
        <v>661.5</v>
      </c>
      <c r="AL33" s="116">
        <f t="shared" si="29"/>
        <v>644.5</v>
      </c>
      <c r="AM33" s="116">
        <f t="shared" si="29"/>
        <v>681</v>
      </c>
      <c r="AN33" s="116">
        <f t="shared" si="29"/>
        <v>634.5</v>
      </c>
      <c r="AO33" s="116">
        <f t="shared" si="29"/>
        <v>598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103</v>
      </c>
      <c r="B34" s="116"/>
      <c r="C34" s="116"/>
      <c r="D34" s="116"/>
      <c r="E34" s="116">
        <f>B33+C33+D33+E33</f>
        <v>3267.5</v>
      </c>
      <c r="F34" s="116">
        <f t="shared" ref="F34:K34" si="30">C33+D33+E33+F33</f>
        <v>2962</v>
      </c>
      <c r="G34" s="116">
        <f t="shared" si="30"/>
        <v>2622.5</v>
      </c>
      <c r="H34" s="116">
        <f t="shared" si="30"/>
        <v>2498.5</v>
      </c>
      <c r="I34" s="116">
        <f t="shared" si="30"/>
        <v>2585</v>
      </c>
      <c r="J34" s="116">
        <f t="shared" si="30"/>
        <v>2756</v>
      </c>
      <c r="K34" s="116">
        <f t="shared" si="30"/>
        <v>2934.5</v>
      </c>
      <c r="L34" s="117"/>
      <c r="M34" s="116"/>
      <c r="N34" s="116"/>
      <c r="O34" s="116"/>
      <c r="P34" s="116">
        <f>M33+N33+O33+P33</f>
        <v>2494</v>
      </c>
      <c r="Q34" s="116">
        <f t="shared" ref="Q34:AB34" si="31">N33+O33+P33+Q33</f>
        <v>2520.5</v>
      </c>
      <c r="R34" s="116">
        <f t="shared" si="31"/>
        <v>2547</v>
      </c>
      <c r="S34" s="116">
        <f t="shared" si="31"/>
        <v>2582</v>
      </c>
      <c r="T34" s="116">
        <f t="shared" si="31"/>
        <v>2617</v>
      </c>
      <c r="U34" s="116">
        <f t="shared" si="31"/>
        <v>2619</v>
      </c>
      <c r="V34" s="116">
        <f t="shared" si="31"/>
        <v>2592</v>
      </c>
      <c r="W34" s="116">
        <f t="shared" si="31"/>
        <v>2591</v>
      </c>
      <c r="X34" s="116">
        <f t="shared" si="31"/>
        <v>2612.5</v>
      </c>
      <c r="Y34" s="116">
        <f t="shared" si="31"/>
        <v>2673.5</v>
      </c>
      <c r="Z34" s="116">
        <f t="shared" si="31"/>
        <v>2717.5</v>
      </c>
      <c r="AA34" s="116">
        <f t="shared" si="31"/>
        <v>2831</v>
      </c>
      <c r="AB34" s="116">
        <f t="shared" si="31"/>
        <v>2886</v>
      </c>
      <c r="AC34" s="117"/>
      <c r="AD34" s="116"/>
      <c r="AE34" s="116"/>
      <c r="AF34" s="116"/>
      <c r="AG34" s="116">
        <f>AD33+AE33+AF33+AG33</f>
        <v>2707</v>
      </c>
      <c r="AH34" s="116">
        <f t="shared" ref="AH34:AO34" si="32">AE33+AF33+AG33+AH33</f>
        <v>2739.5</v>
      </c>
      <c r="AI34" s="116">
        <f t="shared" si="32"/>
        <v>2700.5</v>
      </c>
      <c r="AJ34" s="116">
        <f t="shared" si="32"/>
        <v>2698</v>
      </c>
      <c r="AK34" s="116">
        <f t="shared" si="32"/>
        <v>2678</v>
      </c>
      <c r="AL34" s="116">
        <f t="shared" si="32"/>
        <v>2627</v>
      </c>
      <c r="AM34" s="116">
        <f t="shared" si="32"/>
        <v>2627.5</v>
      </c>
      <c r="AN34" s="116">
        <f t="shared" si="32"/>
        <v>2621.5</v>
      </c>
      <c r="AO34" s="116">
        <f t="shared" si="32"/>
        <v>2558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8"/>
      <c r="R36" s="188"/>
      <c r="S36" s="188"/>
      <c r="T36" s="188"/>
      <c r="U36" s="188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2014-05-30T20:52:00Z</cp:lastPrinted>
  <dcterms:created xsi:type="dcterms:W3CDTF">1998-04-02T13:38:56Z</dcterms:created>
  <dcterms:modified xsi:type="dcterms:W3CDTF">2016-04-20T22:33:43Z</dcterms:modified>
</cp:coreProperties>
</file>